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bookViews>
    <workbookView xWindow="120" yWindow="105" windowWidth="13275" windowHeight="5835"/>
  </bookViews>
  <sheets>
    <sheet name="Control sheet" sheetId="2" r:id="rId1"/>
    <sheet name="Example model " sheetId="3" r:id="rId2"/>
    <sheet name="Blank model" sheetId="5" r:id="rId3"/>
  </sheet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AG44" i="5"/>
  <c r="AG45"/>
  <c r="AG47" s="1"/>
  <c r="AF45"/>
  <c r="AE44"/>
  <c r="AE45" s="1"/>
  <c r="AE47" s="1"/>
  <c r="AD45"/>
  <c r="AC44"/>
  <c r="AC45"/>
  <c r="AB45"/>
  <c r="AA44"/>
  <c r="AA45" s="1"/>
  <c r="Z45"/>
  <c r="Y44"/>
  <c r="AI44"/>
  <c r="AH44"/>
  <c r="AI43"/>
  <c r="AH43"/>
  <c r="Q43"/>
  <c r="AI42"/>
  <c r="AH42"/>
  <c r="R42"/>
  <c r="Q42"/>
  <c r="AI41"/>
  <c r="AH41"/>
  <c r="R41"/>
  <c r="Q41"/>
  <c r="AI40"/>
  <c r="AH40"/>
  <c r="R40"/>
  <c r="AI39"/>
  <c r="AH39"/>
  <c r="R39"/>
  <c r="AI38"/>
  <c r="AH38"/>
  <c r="R38"/>
  <c r="AI37"/>
  <c r="AH37"/>
  <c r="R37"/>
  <c r="AI36"/>
  <c r="AH36"/>
  <c r="R36"/>
  <c r="AI35"/>
  <c r="AH35"/>
  <c r="R35"/>
  <c r="AI34"/>
  <c r="AH34"/>
  <c r="R34"/>
  <c r="Q34"/>
  <c r="AI33"/>
  <c r="AH33"/>
  <c r="R33"/>
  <c r="Q33"/>
  <c r="AI32"/>
  <c r="AH32"/>
  <c r="R32"/>
  <c r="AI31"/>
  <c r="AH31"/>
  <c r="R31"/>
  <c r="Q31"/>
  <c r="AI28"/>
  <c r="AH28"/>
  <c r="R28"/>
  <c r="Q28"/>
  <c r="AI27"/>
  <c r="AH27"/>
  <c r="Q27"/>
  <c r="AI25"/>
  <c r="AH25"/>
  <c r="R25"/>
  <c r="Q25"/>
  <c r="AI24"/>
  <c r="AH24"/>
  <c r="R24"/>
  <c r="AI23"/>
  <c r="AH23"/>
  <c r="R23"/>
  <c r="AI22"/>
  <c r="AH22"/>
  <c r="R22"/>
  <c r="AI21"/>
  <c r="AH21"/>
  <c r="R21"/>
  <c r="Q21"/>
  <c r="AI20"/>
  <c r="AH20"/>
  <c r="R20"/>
  <c r="Q20"/>
  <c r="AI19"/>
  <c r="AH19"/>
  <c r="R19"/>
  <c r="Q19"/>
  <c r="AI18"/>
  <c r="AH18"/>
  <c r="R18"/>
  <c r="AI17"/>
  <c r="AH17"/>
  <c r="Q17"/>
  <c r="AI16"/>
  <c r="AH16"/>
  <c r="R16"/>
  <c r="Q16"/>
  <c r="R43"/>
  <c r="R27"/>
  <c r="Q32"/>
  <c r="Q35"/>
  <c r="Q38"/>
  <c r="Q40"/>
  <c r="AC47"/>
  <c r="R17"/>
  <c r="Q18"/>
  <c r="X45"/>
  <c r="AH45" s="1"/>
  <c r="O45"/>
  <c r="Q39"/>
  <c r="H44"/>
  <c r="R44" s="1"/>
  <c r="L44"/>
  <c r="L45"/>
  <c r="P44"/>
  <c r="P45"/>
  <c r="Y45"/>
  <c r="M45"/>
  <c r="Q22"/>
  <c r="J44"/>
  <c r="J45" s="1"/>
  <c r="J47" s="1"/>
  <c r="N44"/>
  <c r="N45" s="1"/>
  <c r="N47" s="1"/>
  <c r="P47"/>
  <c r="Q24"/>
  <c r="Q23"/>
  <c r="I45"/>
  <c r="Q36"/>
  <c r="Q44"/>
  <c r="Q37"/>
  <c r="H45"/>
  <c r="G45"/>
  <c r="Q45" s="1"/>
  <c r="K45"/>
  <c r="L47"/>
  <c r="H47"/>
  <c r="M22" i="3"/>
  <c r="K22"/>
  <c r="Q22" s="1"/>
  <c r="I22"/>
  <c r="AG44"/>
  <c r="AE44"/>
  <c r="AC44"/>
  <c r="AA44"/>
  <c r="Y44"/>
  <c r="AI44" s="1"/>
  <c r="AH25"/>
  <c r="AI25"/>
  <c r="R25"/>
  <c r="O25"/>
  <c r="M25"/>
  <c r="K25"/>
  <c r="I25"/>
  <c r="AG45"/>
  <c r="AG47" s="1"/>
  <c r="AF45"/>
  <c r="AE45"/>
  <c r="AE47" s="1"/>
  <c r="AD45"/>
  <c r="AC45"/>
  <c r="AC47" s="1"/>
  <c r="AB45"/>
  <c r="AA45"/>
  <c r="Z45"/>
  <c r="Y45"/>
  <c r="Y47" s="1"/>
  <c r="X45"/>
  <c r="AH17"/>
  <c r="AI17"/>
  <c r="AH18"/>
  <c r="AI18"/>
  <c r="AH19"/>
  <c r="AI19"/>
  <c r="AH20"/>
  <c r="AI20"/>
  <c r="AH21"/>
  <c r="AI21"/>
  <c r="AH22"/>
  <c r="AI22"/>
  <c r="AH23"/>
  <c r="AI23"/>
  <c r="AH24"/>
  <c r="AI24"/>
  <c r="AH27"/>
  <c r="AI27"/>
  <c r="AH28"/>
  <c r="AI28"/>
  <c r="AH31"/>
  <c r="AI31"/>
  <c r="AH32"/>
  <c r="AI32"/>
  <c r="AH33"/>
  <c r="AI33"/>
  <c r="AH34"/>
  <c r="AI34"/>
  <c r="AH35"/>
  <c r="AI35"/>
  <c r="AH36"/>
  <c r="AI36"/>
  <c r="AH37"/>
  <c r="AI37"/>
  <c r="AH38"/>
  <c r="AI38"/>
  <c r="AH39"/>
  <c r="AI39"/>
  <c r="AH40"/>
  <c r="AI40"/>
  <c r="AH41"/>
  <c r="AI41"/>
  <c r="AH42"/>
  <c r="AI42"/>
  <c r="AH43"/>
  <c r="AI43"/>
  <c r="AI16"/>
  <c r="AH16"/>
  <c r="Q17"/>
  <c r="R18"/>
  <c r="Q19"/>
  <c r="R19"/>
  <c r="Q20"/>
  <c r="R20"/>
  <c r="Q21"/>
  <c r="R21"/>
  <c r="R22"/>
  <c r="R23"/>
  <c r="R24"/>
  <c r="Q27"/>
  <c r="Q28"/>
  <c r="R28"/>
  <c r="R31"/>
  <c r="R32"/>
  <c r="Q33"/>
  <c r="R33"/>
  <c r="R34"/>
  <c r="R35"/>
  <c r="R36"/>
  <c r="R37"/>
  <c r="R38"/>
  <c r="R39"/>
  <c r="R40"/>
  <c r="Q41"/>
  <c r="R41"/>
  <c r="Q42"/>
  <c r="R42"/>
  <c r="Q43"/>
  <c r="R16"/>
  <c r="Q16"/>
  <c r="N43"/>
  <c r="M38"/>
  <c r="M35"/>
  <c r="M34"/>
  <c r="M32"/>
  <c r="M31"/>
  <c r="N27"/>
  <c r="M18"/>
  <c r="N17"/>
  <c r="N44" s="1"/>
  <c r="Q25"/>
  <c r="AA47"/>
  <c r="AH45"/>
  <c r="AI45"/>
  <c r="AI47" s="1"/>
  <c r="AH44"/>
  <c r="K24"/>
  <c r="P43"/>
  <c r="L43"/>
  <c r="J43"/>
  <c r="H43"/>
  <c r="O38"/>
  <c r="O35"/>
  <c r="O34"/>
  <c r="K38"/>
  <c r="K35"/>
  <c r="Q35" s="1"/>
  <c r="K34"/>
  <c r="I38"/>
  <c r="I35"/>
  <c r="I34"/>
  <c r="G35"/>
  <c r="G38"/>
  <c r="Q38" s="1"/>
  <c r="G34"/>
  <c r="O32"/>
  <c r="K32"/>
  <c r="I32"/>
  <c r="Q32" s="1"/>
  <c r="G32"/>
  <c r="O31"/>
  <c r="K31"/>
  <c r="I31"/>
  <c r="G31"/>
  <c r="P27"/>
  <c r="L27"/>
  <c r="J27"/>
  <c r="J45" s="1"/>
  <c r="H27"/>
  <c r="O18"/>
  <c r="K18"/>
  <c r="I18"/>
  <c r="G18"/>
  <c r="P17"/>
  <c r="P44" s="1"/>
  <c r="P45" s="1"/>
  <c r="P47" s="1"/>
  <c r="L17"/>
  <c r="L45" s="1"/>
  <c r="L47" s="1"/>
  <c r="J17"/>
  <c r="J44"/>
  <c r="H17"/>
  <c r="C40"/>
  <c r="C39"/>
  <c r="M39"/>
  <c r="C37"/>
  <c r="M37"/>
  <c r="C36"/>
  <c r="M36"/>
  <c r="H44"/>
  <c r="L44"/>
  <c r="I23"/>
  <c r="Q23" s="1"/>
  <c r="R27"/>
  <c r="G39"/>
  <c r="Q39" s="1"/>
  <c r="I37"/>
  <c r="O39"/>
  <c r="I24"/>
  <c r="R17"/>
  <c r="K39"/>
  <c r="O36"/>
  <c r="Q31"/>
  <c r="Q34"/>
  <c r="G37"/>
  <c r="I39"/>
  <c r="K36"/>
  <c r="O37"/>
  <c r="M24"/>
  <c r="Q18"/>
  <c r="G36"/>
  <c r="I36"/>
  <c r="Q36" s="1"/>
  <c r="K37"/>
  <c r="R43"/>
  <c r="M23"/>
  <c r="K23"/>
  <c r="O45"/>
  <c r="I45"/>
  <c r="M45"/>
  <c r="Q24"/>
  <c r="Q40"/>
  <c r="G45"/>
  <c r="H47" s="1"/>
  <c r="H45"/>
  <c r="Q37"/>
  <c r="Q44"/>
  <c r="K45"/>
  <c r="Q45"/>
  <c r="J47" l="1"/>
  <c r="R45"/>
  <c r="R47" s="1"/>
  <c r="N45"/>
  <c r="N47" s="1"/>
  <c r="R44"/>
  <c r="AA47" i="5"/>
  <c r="AI45"/>
  <c r="AI47" s="1"/>
  <c r="R45"/>
  <c r="R47" s="1"/>
  <c r="Y47"/>
</calcChain>
</file>

<file path=xl/comments1.xml><?xml version="1.0" encoding="utf-8"?>
<comments xmlns="http://schemas.openxmlformats.org/spreadsheetml/2006/main">
  <authors>
    <author xml:space="preserve"> </author>
  </authors>
  <commentList>
    <comment ref="A11" authorId="0">
      <text>
        <r>
          <rPr>
            <b/>
            <sz val="8"/>
            <color indexed="81"/>
            <rFont val="Tahoma"/>
            <family val="2"/>
          </rPr>
          <t xml:space="preserve"> :</t>
        </r>
        <r>
          <rPr>
            <sz val="8"/>
            <color indexed="81"/>
            <rFont val="Tahoma"/>
            <family val="2"/>
          </rPr>
          <t xml:space="preserve">
includes active equipment firewalls, networks, </t>
        </r>
      </text>
    </comment>
    <comment ref="A36" authorId="0">
      <text>
        <r>
          <rPr>
            <b/>
            <sz val="8"/>
            <color indexed="81"/>
            <rFont val="Tahoma"/>
            <family val="2"/>
          </rPr>
          <t xml:space="preserve"> :</t>
        </r>
        <r>
          <rPr>
            <sz val="8"/>
            <color indexed="81"/>
            <rFont val="Tahoma"/>
            <family val="2"/>
          </rPr>
          <t xml:space="preserve">
Consultancy
Recruitment
</t>
        </r>
      </text>
    </comment>
  </commentList>
</comments>
</file>

<file path=xl/comments2.xml><?xml version="1.0" encoding="utf-8"?>
<comments xmlns="http://schemas.openxmlformats.org/spreadsheetml/2006/main">
  <authors>
    <author>moore</author>
    <author xml:space="preserve"> </author>
  </authors>
  <commentList>
    <comment ref="F11" authorId="0">
      <text>
        <r>
          <rPr>
            <b/>
            <sz val="9"/>
            <color indexed="81"/>
            <rFont val="Tahoma"/>
            <family val="2"/>
          </rPr>
          <t>moore:</t>
        </r>
        <r>
          <rPr>
            <sz val="9"/>
            <color indexed="81"/>
            <rFont val="Tahoma"/>
            <family val="2"/>
          </rPr>
          <t xml:space="preserve">
This will vary dependant on how mature the application is
</t>
        </r>
      </text>
    </comment>
    <comment ref="D15" authorId="0">
      <text>
        <r>
          <rPr>
            <b/>
            <sz val="9"/>
            <color indexed="81"/>
            <rFont val="Tahoma"/>
            <family val="2"/>
          </rPr>
          <t>moore:</t>
        </r>
        <r>
          <rPr>
            <sz val="9"/>
            <color indexed="81"/>
            <rFont val="Tahoma"/>
            <family val="2"/>
          </rPr>
          <t xml:space="preserve">
The confidence level annual cost data.  
1 = low confidence 
5 = high confidence </t>
        </r>
      </text>
    </comment>
    <comment ref="U15" authorId="0">
      <text>
        <r>
          <rPr>
            <b/>
            <sz val="9"/>
            <color indexed="81"/>
            <rFont val="Tahoma"/>
            <family val="2"/>
          </rPr>
          <t xml:space="preserve">The confidence level annual cost data.  
1 = low confidence 
5 = high confidence </t>
        </r>
      </text>
    </comment>
    <comment ref="B16" authorId="1">
      <text>
        <r>
          <rPr>
            <b/>
            <sz val="8"/>
            <color indexed="81"/>
            <rFont val="Tahoma"/>
            <family val="2"/>
          </rPr>
          <t xml:space="preserve"> :</t>
        </r>
        <r>
          <rPr>
            <sz val="8"/>
            <color indexed="81"/>
            <rFont val="Tahoma"/>
            <family val="2"/>
          </rPr>
          <t xml:space="preserve">
includes active equipment firewalls, networks, </t>
        </r>
      </text>
    </comment>
    <comment ref="E18" authorId="0">
      <text>
        <r>
          <rPr>
            <b/>
            <sz val="9"/>
            <color indexed="81"/>
            <rFont val="Tahoma"/>
            <family val="2"/>
          </rPr>
          <t>moore:</t>
        </r>
        <r>
          <rPr>
            <sz val="9"/>
            <color indexed="81"/>
            <rFont val="Tahoma"/>
            <family val="2"/>
          </rPr>
          <t xml:space="preserve">
basd on a comercial hosting centre 2010 costs
</t>
        </r>
      </text>
    </comment>
    <comment ref="E22" authorId="0">
      <text>
        <r>
          <rPr>
            <b/>
            <sz val="9"/>
            <color indexed="81"/>
            <rFont val="Tahoma"/>
            <family val="2"/>
          </rPr>
          <t>moore:</t>
        </r>
        <r>
          <rPr>
            <sz val="9"/>
            <color indexed="81"/>
            <rFont val="Tahoma"/>
            <family val="2"/>
          </rPr>
          <t xml:space="preserve">
inlcude depreciation in year 2,3,4 as a cost
</t>
        </r>
      </text>
    </comment>
    <comment ref="I22" authorId="0">
      <text>
        <r>
          <rPr>
            <b/>
            <sz val="9"/>
            <color indexed="81"/>
            <rFont val="Tahoma"/>
            <family val="2"/>
          </rPr>
          <t>moore:</t>
        </r>
        <r>
          <rPr>
            <sz val="9"/>
            <color indexed="81"/>
            <rFont val="Tahoma"/>
            <family val="2"/>
          </rPr>
          <t xml:space="preserve">
depreciation value of hardware
</t>
        </r>
      </text>
    </comment>
    <comment ref="K22" authorId="0">
      <text>
        <r>
          <rPr>
            <b/>
            <sz val="9"/>
            <color indexed="81"/>
            <rFont val="Tahoma"/>
            <family val="2"/>
          </rPr>
          <t>moore:</t>
        </r>
        <r>
          <rPr>
            <sz val="9"/>
            <color indexed="81"/>
            <rFont val="Tahoma"/>
            <family val="2"/>
          </rPr>
          <t xml:space="preserve">
depreciation value of hardware
</t>
        </r>
      </text>
    </comment>
    <comment ref="M22" authorId="0">
      <text>
        <r>
          <rPr>
            <b/>
            <sz val="9"/>
            <color indexed="81"/>
            <rFont val="Tahoma"/>
            <family val="2"/>
          </rPr>
          <t>moore:</t>
        </r>
        <r>
          <rPr>
            <sz val="9"/>
            <color indexed="81"/>
            <rFont val="Tahoma"/>
            <family val="2"/>
          </rPr>
          <t xml:space="preserve">
depreciation value of hardware</t>
        </r>
      </text>
    </comment>
    <comment ref="O22" authorId="0">
      <text>
        <r>
          <rPr>
            <b/>
            <sz val="9"/>
            <color indexed="81"/>
            <rFont val="Tahoma"/>
            <family val="2"/>
          </rPr>
          <t>moore:</t>
        </r>
        <r>
          <rPr>
            <sz val="9"/>
            <color indexed="81"/>
            <rFont val="Tahoma"/>
            <family val="2"/>
          </rPr>
          <t xml:space="preserve">
written off after 3 years and not replaced
</t>
        </r>
      </text>
    </comment>
    <comment ref="E31" authorId="0">
      <text>
        <r>
          <rPr>
            <b/>
            <sz val="9"/>
            <color indexed="81"/>
            <rFont val="Tahoma"/>
            <family val="2"/>
          </rPr>
          <t>moore:</t>
        </r>
        <r>
          <rPr>
            <sz val="9"/>
            <color indexed="81"/>
            <rFont val="Tahoma"/>
            <family val="2"/>
          </rPr>
          <t xml:space="preserve">
mu7ltiply this value by C5
for number of releases each year
</t>
        </r>
      </text>
    </comment>
    <comment ref="B41" authorId="1">
      <text>
        <r>
          <rPr>
            <b/>
            <sz val="8"/>
            <color indexed="81"/>
            <rFont val="Tahoma"/>
            <family val="2"/>
          </rPr>
          <t xml:space="preserve"> :</t>
        </r>
        <r>
          <rPr>
            <sz val="8"/>
            <color indexed="81"/>
            <rFont val="Tahoma"/>
            <family val="2"/>
          </rPr>
          <t xml:space="preserve">
Consultancy
Recruitment
</t>
        </r>
      </text>
    </comment>
    <comment ref="B43" authorId="0">
      <text>
        <r>
          <rPr>
            <b/>
            <sz val="9"/>
            <color indexed="81"/>
            <rFont val="Tahoma"/>
            <family val="2"/>
          </rPr>
          <t>moore:</t>
        </r>
        <r>
          <rPr>
            <sz val="9"/>
            <color indexed="81"/>
            <rFont val="Tahoma"/>
            <family val="2"/>
          </rPr>
          <t xml:space="preserve">
Costs of training in the application only NOT end user training.</t>
        </r>
      </text>
    </comment>
  </commentList>
</comments>
</file>

<file path=xl/comments3.xml><?xml version="1.0" encoding="utf-8"?>
<comments xmlns="http://schemas.openxmlformats.org/spreadsheetml/2006/main">
  <authors>
    <author>moore</author>
    <author xml:space="preserve"> </author>
  </authors>
  <commentList>
    <comment ref="F11" authorId="0">
      <text>
        <r>
          <rPr>
            <b/>
            <sz val="9"/>
            <color indexed="81"/>
            <rFont val="Tahoma"/>
            <family val="2"/>
          </rPr>
          <t>moore:</t>
        </r>
        <r>
          <rPr>
            <sz val="9"/>
            <color indexed="81"/>
            <rFont val="Tahoma"/>
            <family val="2"/>
          </rPr>
          <t xml:space="preserve">
This will vary dependant on how mature the application is
</t>
        </r>
      </text>
    </comment>
    <comment ref="D15" authorId="0">
      <text>
        <r>
          <rPr>
            <b/>
            <sz val="9"/>
            <color indexed="81"/>
            <rFont val="Tahoma"/>
            <family val="2"/>
          </rPr>
          <t>moore:</t>
        </r>
        <r>
          <rPr>
            <sz val="9"/>
            <color indexed="81"/>
            <rFont val="Tahoma"/>
            <family val="2"/>
          </rPr>
          <t xml:space="preserve">
The confidence level annual cost data.  
1 = low confidence 
5 = high confidence </t>
        </r>
      </text>
    </comment>
    <comment ref="U15" authorId="0">
      <text>
        <r>
          <rPr>
            <b/>
            <sz val="9"/>
            <color indexed="81"/>
            <rFont val="Tahoma"/>
            <family val="2"/>
          </rPr>
          <t xml:space="preserve">The confidence level annual cost data.  
1 = low confidence 
5 = high confidence </t>
        </r>
      </text>
    </comment>
    <comment ref="B16" authorId="1">
      <text>
        <r>
          <rPr>
            <b/>
            <sz val="8"/>
            <color indexed="81"/>
            <rFont val="Tahoma"/>
            <family val="2"/>
          </rPr>
          <t xml:space="preserve"> :</t>
        </r>
        <r>
          <rPr>
            <sz val="8"/>
            <color indexed="81"/>
            <rFont val="Tahoma"/>
            <family val="2"/>
          </rPr>
          <t xml:space="preserve">
includes active equipment firewalls, networks, </t>
        </r>
      </text>
    </comment>
    <comment ref="E18" authorId="0">
      <text>
        <r>
          <rPr>
            <b/>
            <sz val="9"/>
            <color indexed="81"/>
            <rFont val="Tahoma"/>
            <family val="2"/>
          </rPr>
          <t>moore:</t>
        </r>
        <r>
          <rPr>
            <sz val="9"/>
            <color indexed="81"/>
            <rFont val="Tahoma"/>
            <family val="2"/>
          </rPr>
          <t xml:space="preserve">
basd on a comercial hosting centre 2010 costs
</t>
        </r>
      </text>
    </comment>
    <comment ref="E22" authorId="0">
      <text>
        <r>
          <rPr>
            <b/>
            <sz val="9"/>
            <color indexed="81"/>
            <rFont val="Tahoma"/>
            <family val="2"/>
          </rPr>
          <t>moore:</t>
        </r>
        <r>
          <rPr>
            <sz val="9"/>
            <color indexed="81"/>
            <rFont val="Tahoma"/>
            <family val="2"/>
          </rPr>
          <t xml:space="preserve">
inlcude depreciation in year 2,3,4 as a cost
</t>
        </r>
      </text>
    </comment>
    <comment ref="E31" authorId="0">
      <text>
        <r>
          <rPr>
            <b/>
            <sz val="9"/>
            <color indexed="81"/>
            <rFont val="Tahoma"/>
            <family val="2"/>
          </rPr>
          <t>moore:</t>
        </r>
        <r>
          <rPr>
            <sz val="9"/>
            <color indexed="81"/>
            <rFont val="Tahoma"/>
            <family val="2"/>
          </rPr>
          <t xml:space="preserve">
mu7ltiply this value by C5
for number of releases each year
</t>
        </r>
      </text>
    </comment>
    <comment ref="B41" authorId="1">
      <text>
        <r>
          <rPr>
            <b/>
            <sz val="8"/>
            <color indexed="81"/>
            <rFont val="Tahoma"/>
            <family val="2"/>
          </rPr>
          <t xml:space="preserve"> :</t>
        </r>
        <r>
          <rPr>
            <sz val="8"/>
            <color indexed="81"/>
            <rFont val="Tahoma"/>
            <family val="2"/>
          </rPr>
          <t xml:space="preserve">
Consultancy
Recruitment
</t>
        </r>
      </text>
    </comment>
    <comment ref="B43" authorId="0">
      <text>
        <r>
          <rPr>
            <b/>
            <sz val="9"/>
            <color indexed="81"/>
            <rFont val="Tahoma"/>
            <family val="2"/>
          </rPr>
          <t>moore:</t>
        </r>
        <r>
          <rPr>
            <sz val="9"/>
            <color indexed="81"/>
            <rFont val="Tahoma"/>
            <family val="2"/>
          </rPr>
          <t xml:space="preserve">
Costs of training in the application only NOT end user training.</t>
        </r>
      </text>
    </comment>
  </commentList>
</comments>
</file>

<file path=xl/sharedStrings.xml><?xml version="1.0" encoding="utf-8"?>
<sst xmlns="http://schemas.openxmlformats.org/spreadsheetml/2006/main" count="323" uniqueCount="150">
  <si>
    <r>
      <rPr>
        <b/>
        <sz val="11"/>
        <color theme="1"/>
        <rFont val="Calibri"/>
        <family val="2"/>
        <scheme val="minor"/>
      </rPr>
      <t xml:space="preserve">b )Number of point releases per year: </t>
    </r>
    <r>
      <rPr>
        <sz val="11"/>
        <color theme="1"/>
        <rFont val="Calibri"/>
        <family val="2"/>
        <scheme val="minor"/>
      </rPr>
      <t xml:space="preserve"> The number of minor software or system upgrades made in a year.  (Normally requires at least one)</t>
    </r>
  </si>
  <si>
    <r>
      <rPr>
        <b/>
        <sz val="11"/>
        <color theme="1"/>
        <rFont val="Calibri"/>
        <family val="2"/>
        <scheme val="minor"/>
      </rPr>
      <t>c )Number of major releases per year:</t>
    </r>
    <r>
      <rPr>
        <sz val="11"/>
        <color theme="1"/>
        <rFont val="Calibri"/>
        <family val="2"/>
        <scheme val="minor"/>
      </rPr>
      <t xml:space="preserve"> The number of major functional software or system components releases made in a year.  (Normally requires at least one)</t>
    </r>
  </si>
  <si>
    <r>
      <rPr>
        <b/>
        <sz val="11"/>
        <color theme="1"/>
        <rFont val="Calibri"/>
        <family val="2"/>
        <scheme val="minor"/>
      </rPr>
      <t>d) VAT rate:</t>
    </r>
    <r>
      <rPr>
        <sz val="11"/>
        <color theme="1"/>
        <rFont val="Calibri"/>
        <family val="2"/>
        <scheme val="minor"/>
      </rPr>
      <t xml:space="preserve">  The rate of VAT that you wish to model external costs at.</t>
    </r>
  </si>
  <si>
    <r>
      <rPr>
        <b/>
        <sz val="11"/>
        <color theme="1"/>
        <rFont val="Calibri"/>
        <family val="2"/>
        <scheme val="minor"/>
      </rPr>
      <t>1.1 Bandwidth:</t>
    </r>
    <r>
      <rPr>
        <sz val="11"/>
        <color theme="1"/>
        <rFont val="Calibri"/>
        <family val="2"/>
        <scheme val="minor"/>
      </rPr>
      <t xml:space="preserve"> The annual cost of bandwidth.</t>
    </r>
  </si>
  <si>
    <r>
      <rPr>
        <b/>
        <sz val="11"/>
        <color theme="1"/>
        <rFont val="Calibri"/>
        <family val="2"/>
        <scheme val="minor"/>
      </rPr>
      <t>1.2 Hosting active equipment:</t>
    </r>
    <r>
      <rPr>
        <sz val="11"/>
        <color theme="1"/>
        <rFont val="Calibri"/>
        <family val="2"/>
        <scheme val="minor"/>
      </rPr>
      <t xml:space="preserve"> the annual cost of active equipment to include firewalls, routers, switches, data racks and AC if appropriate.</t>
    </r>
  </si>
  <si>
    <t>Component costs ( Measured in Thousands £'000)</t>
  </si>
  <si>
    <r>
      <rPr>
        <b/>
        <sz val="11"/>
        <color theme="1"/>
        <rFont val="Calibri"/>
        <family val="2"/>
        <scheme val="minor"/>
      </rPr>
      <t>2.0 Hardware:</t>
    </r>
    <r>
      <rPr>
        <sz val="11"/>
        <color theme="1"/>
        <rFont val="Calibri"/>
        <family val="2"/>
        <scheme val="minor"/>
      </rPr>
      <t xml:space="preserve"> The value of the hardware used to run all platforms used to provide the service if not able to split out as below</t>
    </r>
  </si>
  <si>
    <r>
      <rPr>
        <b/>
        <sz val="11"/>
        <color theme="1"/>
        <rFont val="Calibri"/>
        <family val="2"/>
        <scheme val="minor"/>
      </rPr>
      <t>2.2 Test platform(s):</t>
    </r>
    <r>
      <rPr>
        <sz val="11"/>
        <color theme="1"/>
        <rFont val="Calibri"/>
        <family val="2"/>
        <scheme val="minor"/>
      </rPr>
      <t xml:space="preserve"> The value of the hardware used to test and development systems</t>
    </r>
  </si>
  <si>
    <r>
      <t xml:space="preserve">Model :  </t>
    </r>
    <r>
      <rPr>
        <b/>
        <i/>
        <sz val="18"/>
        <color theme="4" tint="-0.249977111117893"/>
        <rFont val="Calibri"/>
        <family val="2"/>
        <scheme val="minor"/>
      </rPr>
      <t xml:space="preserve">Student record / MIS system for </t>
    </r>
    <r>
      <rPr>
        <b/>
        <i/>
        <sz val="18"/>
        <color indexed="62"/>
        <rFont val="Calibri"/>
        <family val="2"/>
      </rPr>
      <t xml:space="preserve">large </t>
    </r>
    <r>
      <rPr>
        <b/>
        <i/>
        <sz val="18"/>
        <color theme="4" tint="-0.249977111117893"/>
        <rFont val="Calibri"/>
        <family val="2"/>
        <scheme val="minor"/>
      </rPr>
      <t>FE college</t>
    </r>
    <phoneticPr fontId="18" type="noConversion"/>
  </si>
  <si>
    <r>
      <rPr>
        <b/>
        <sz val="11"/>
        <color theme="1"/>
        <rFont val="Calibri"/>
        <family val="2"/>
        <scheme val="minor"/>
      </rPr>
      <t>2.1 Production platform:</t>
    </r>
    <r>
      <rPr>
        <sz val="11"/>
        <color theme="1"/>
        <rFont val="Calibri"/>
        <family val="2"/>
        <scheme val="minor"/>
      </rPr>
      <t xml:space="preserve"> The value of the hardware used to run the core production system</t>
    </r>
  </si>
  <si>
    <r>
      <rPr>
        <b/>
        <sz val="11"/>
        <color theme="1"/>
        <rFont val="Calibri"/>
        <family val="2"/>
        <scheme val="minor"/>
      </rPr>
      <t xml:space="preserve">5.0 Maintenance release costs: </t>
    </r>
    <r>
      <rPr>
        <sz val="11"/>
        <color theme="1"/>
        <rFont val="Calibri"/>
        <family val="2"/>
        <scheme val="minor"/>
      </rPr>
      <t>the cost of an average maintenance release  to include the cost of upgrades, staff time testing and deployment</t>
    </r>
  </si>
  <si>
    <r>
      <rPr>
        <b/>
        <sz val="11"/>
        <color theme="1"/>
        <rFont val="Calibri"/>
        <family val="2"/>
        <scheme val="minor"/>
      </rPr>
      <t>7.1 Support staff/costs:</t>
    </r>
    <r>
      <rPr>
        <sz val="11"/>
        <color theme="1"/>
        <rFont val="Calibri"/>
        <family val="2"/>
        <scheme val="minor"/>
      </rPr>
      <t xml:space="preserve"> The annual cost of staff attributed to providing help desk, configuration and management of the service</t>
    </r>
  </si>
  <si>
    <r>
      <rPr>
        <b/>
        <sz val="11"/>
        <color theme="1"/>
        <rFont val="Calibri"/>
        <family val="2"/>
        <scheme val="minor"/>
      </rPr>
      <t>Fixed Costs :</t>
    </r>
    <r>
      <rPr>
        <sz val="11"/>
        <color theme="1"/>
        <rFont val="Calibri"/>
        <family val="2"/>
        <scheme val="minor"/>
      </rPr>
      <t xml:space="preserve"> Those that have an annual predictable volume that cannot be reduced</t>
    </r>
  </si>
  <si>
    <r>
      <rPr>
        <b/>
        <sz val="11"/>
        <color theme="1"/>
        <rFont val="Calibri"/>
        <family val="2"/>
        <scheme val="minor"/>
      </rPr>
      <t>Variable costs :</t>
    </r>
    <r>
      <rPr>
        <sz val="11"/>
        <color theme="1"/>
        <rFont val="Calibri"/>
        <family val="2"/>
        <scheme val="minor"/>
      </rPr>
      <t xml:space="preserve"> Costs that are dependant on usage or those that can be varied at the discretion of the service management team.</t>
    </r>
  </si>
  <si>
    <r>
      <rPr>
        <b/>
        <sz val="11"/>
        <color theme="1"/>
        <rFont val="Calibri"/>
        <family val="2"/>
        <scheme val="minor"/>
      </rPr>
      <t>7.3 Infrastructure staff:</t>
    </r>
    <r>
      <rPr>
        <sz val="11"/>
        <color theme="1"/>
        <rFont val="Calibri"/>
        <family val="2"/>
        <scheme val="minor"/>
      </rPr>
      <t xml:space="preserve"> The annual cost of staff attributed to providing help desk, configuration and management of the service</t>
    </r>
  </si>
  <si>
    <r>
      <rPr>
        <b/>
        <sz val="11"/>
        <color theme="1"/>
        <rFont val="Calibri"/>
        <family val="2"/>
        <scheme val="minor"/>
      </rPr>
      <t>7.5 Application staff :</t>
    </r>
    <r>
      <rPr>
        <sz val="11"/>
        <color theme="1"/>
        <rFont val="Calibri"/>
        <family val="2"/>
        <scheme val="minor"/>
      </rPr>
      <t xml:space="preserve"> The annual cost of staff that managed, develop and operate the application that underpins the service</t>
    </r>
  </si>
  <si>
    <t>Shared Services Cost Model</t>
  </si>
  <si>
    <t>Assumptions</t>
  </si>
  <si>
    <t>Components</t>
  </si>
  <si>
    <t>Year 1</t>
  </si>
  <si>
    <t>Year 2</t>
  </si>
  <si>
    <t>Year 3</t>
  </si>
  <si>
    <t>Year 4</t>
  </si>
  <si>
    <t xml:space="preserve">Total </t>
  </si>
  <si>
    <t>Hardware</t>
  </si>
  <si>
    <t>Hosting costs</t>
  </si>
  <si>
    <t>Major release costs</t>
  </si>
  <si>
    <t>Staff Costs</t>
  </si>
  <si>
    <t>Database staff</t>
  </si>
  <si>
    <t>Infrastructure staff</t>
  </si>
  <si>
    <t>Security staff</t>
  </si>
  <si>
    <t>Applicaton staff</t>
  </si>
  <si>
    <t>Service managment  Staff</t>
  </si>
  <si>
    <t>Audit and Goverance staff</t>
  </si>
  <si>
    <t>Production platform</t>
  </si>
  <si>
    <t>Test platform(s)</t>
  </si>
  <si>
    <t>Disaser Recovery platform(s)</t>
  </si>
  <si>
    <t>Power costs</t>
  </si>
  <si>
    <t>Building + maintance + staff</t>
  </si>
  <si>
    <t>Hosting active equipment</t>
  </si>
  <si>
    <t>Other staff costs</t>
  </si>
  <si>
    <t>System integration costs</t>
  </si>
  <si>
    <t>Support staff/costs</t>
  </si>
  <si>
    <t>VAT</t>
  </si>
  <si>
    <t>Totals</t>
  </si>
  <si>
    <t>Bandwidth</t>
  </si>
  <si>
    <t>Application Description</t>
  </si>
  <si>
    <t>Control Sheet</t>
  </si>
  <si>
    <t>Notes (See control sheet for key)</t>
  </si>
  <si>
    <t>Int.</t>
  </si>
  <si>
    <t>Ext.</t>
  </si>
  <si>
    <t>Current model ('000)</t>
  </si>
  <si>
    <t>a )Capital Depreciation annual rate</t>
  </si>
  <si>
    <t>c )Number of major releases per year</t>
  </si>
  <si>
    <t>d) VAT rate</t>
  </si>
  <si>
    <t>Cost</t>
  </si>
  <si>
    <t>type</t>
  </si>
  <si>
    <t>(Fix. Var.)</t>
  </si>
  <si>
    <r>
      <rPr>
        <b/>
        <sz val="11"/>
        <color theme="1"/>
        <rFont val="Calibri"/>
        <family val="2"/>
        <scheme val="minor"/>
      </rPr>
      <t>a )Capital Depreciation annual rate :</t>
    </r>
    <r>
      <rPr>
        <sz val="11"/>
        <color theme="1"/>
        <rFont val="Calibri"/>
        <family val="2"/>
        <scheme val="minor"/>
      </rPr>
      <t xml:space="preserve"> The annual rate of depreciation used to write of Technology over time (usually 33.3% writing off the book value over three years)</t>
    </r>
  </si>
  <si>
    <t>100 mb/s Bought from BT</t>
  </si>
  <si>
    <t>Fixed</t>
  </si>
  <si>
    <t>Variable</t>
  </si>
  <si>
    <t>Dropdown list</t>
  </si>
  <si>
    <t>inc in 1.2</t>
  </si>
  <si>
    <t>Annual totals</t>
  </si>
  <si>
    <t>Notes</t>
  </si>
  <si>
    <t xml:space="preserve">No inflation </t>
  </si>
  <si>
    <t xml:space="preserve">No salary increase </t>
  </si>
  <si>
    <t>Space to calcualte ratios</t>
  </si>
  <si>
    <t>Shared Services Total Cost Model</t>
  </si>
  <si>
    <t>This model contains three tabs</t>
  </si>
  <si>
    <t xml:space="preserve"> - Control Sheet</t>
  </si>
  <si>
    <t xml:space="preserve"> - Example model</t>
  </si>
  <si>
    <t xml:space="preserve"> - Blank Model</t>
  </si>
  <si>
    <t xml:space="preserve">Model assumes HW bought y1 and includes depreciation </t>
  </si>
  <si>
    <t>Year 5</t>
  </si>
  <si>
    <t>Above Campus model ('000)</t>
  </si>
  <si>
    <t>Con. Lvl</t>
  </si>
  <si>
    <r>
      <rPr>
        <b/>
        <sz val="11"/>
        <color theme="1"/>
        <rFont val="Calibri"/>
        <family val="2"/>
        <scheme val="minor"/>
      </rPr>
      <t>9.0 Training costs</t>
    </r>
    <r>
      <rPr>
        <sz val="11"/>
        <color theme="1"/>
        <rFont val="Calibri"/>
        <family val="2"/>
        <scheme val="minor"/>
      </rPr>
      <t>: The annual cost of the training budget for application users associated with a particular service (NOT end user training)</t>
    </r>
  </si>
  <si>
    <t>Cost of backup media and consumables</t>
  </si>
  <si>
    <t>Storage media tapes</t>
  </si>
  <si>
    <r>
      <t xml:space="preserve">2.3 </t>
    </r>
    <r>
      <rPr>
        <b/>
        <sz val="11"/>
        <color theme="1"/>
        <rFont val="Calibri"/>
        <family val="2"/>
        <scheme val="minor"/>
      </rPr>
      <t>Disaster Recovery platform(s):</t>
    </r>
    <r>
      <rPr>
        <sz val="11"/>
        <color theme="1"/>
        <rFont val="Calibri"/>
        <family val="2"/>
        <scheme val="minor"/>
      </rPr>
      <t xml:space="preserve"> The value of the hardware used to test and development systems</t>
    </r>
  </si>
  <si>
    <r>
      <rPr>
        <b/>
        <sz val="11"/>
        <color theme="1"/>
        <rFont val="Calibri"/>
        <family val="2"/>
        <scheme val="minor"/>
      </rPr>
      <t>2.4 Cost of backup media and consumables</t>
    </r>
    <r>
      <rPr>
        <sz val="11"/>
        <color theme="1"/>
        <rFont val="Calibri"/>
        <family val="2"/>
        <scheme val="minor"/>
      </rPr>
      <t>: the cost of media (tape, disk, DVD's ) used to take security copies of the applicatio</t>
    </r>
  </si>
  <si>
    <r>
      <t xml:space="preserve">6.0 Major release costs: </t>
    </r>
    <r>
      <rPr>
        <sz val="11"/>
        <color theme="1"/>
        <rFont val="Calibri"/>
        <family val="2"/>
        <scheme val="minor"/>
      </rPr>
      <t>The cost of an average major release to include the cost of upgrades, staff time, testing and deployment</t>
    </r>
  </si>
  <si>
    <r>
      <rPr>
        <b/>
        <sz val="11"/>
        <color theme="1"/>
        <rFont val="Calibri"/>
        <family val="2"/>
        <scheme val="minor"/>
      </rPr>
      <t>7.0 Staff Costs:</t>
    </r>
    <r>
      <rPr>
        <sz val="11"/>
        <color theme="1"/>
        <rFont val="Calibri"/>
        <family val="2"/>
        <scheme val="minor"/>
      </rPr>
      <t xml:space="preserve"> The annual cost of staff used to support, configure, test, audit and run the service if a breakdown is not available. </t>
    </r>
  </si>
  <si>
    <r>
      <rPr>
        <b/>
        <sz val="11"/>
        <color theme="1"/>
        <rFont val="Calibri"/>
        <family val="2"/>
        <scheme val="minor"/>
      </rPr>
      <t>7.2 Database staff:</t>
    </r>
    <r>
      <rPr>
        <sz val="11"/>
        <color theme="1"/>
        <rFont val="Calibri"/>
        <family val="2"/>
        <scheme val="minor"/>
      </rPr>
      <t xml:space="preserve"> The annual cost of staff attributed to providing database support and management.</t>
    </r>
  </si>
  <si>
    <r>
      <rPr>
        <b/>
        <sz val="11"/>
        <color theme="1"/>
        <rFont val="Calibri"/>
        <family val="2"/>
        <scheme val="minor"/>
      </rPr>
      <t>7.4 Security staff:</t>
    </r>
    <r>
      <rPr>
        <sz val="11"/>
        <color theme="1"/>
        <rFont val="Calibri"/>
        <family val="2"/>
        <scheme val="minor"/>
      </rPr>
      <t xml:space="preserve"> The annual cost of staff providing security support</t>
    </r>
  </si>
  <si>
    <r>
      <rPr>
        <b/>
        <sz val="11"/>
        <color theme="1"/>
        <rFont val="Calibri"/>
        <family val="2"/>
        <scheme val="minor"/>
      </rPr>
      <t>7.8 Other staff costs :</t>
    </r>
    <r>
      <rPr>
        <sz val="11"/>
        <color theme="1"/>
        <rFont val="Calibri"/>
        <family val="2"/>
        <scheme val="minor"/>
      </rPr>
      <t xml:space="preserve"> Any other staff costs not covered in 7.1-7.7</t>
    </r>
  </si>
  <si>
    <t>Costs</t>
  </si>
  <si>
    <t>Definitions:</t>
  </si>
  <si>
    <r>
      <rPr>
        <sz val="11"/>
        <color theme="1"/>
        <rFont val="Calibri"/>
        <family val="2"/>
        <scheme val="minor"/>
      </rPr>
      <t>1.0 Hosting costs</t>
    </r>
    <r>
      <rPr>
        <b/>
        <sz val="11"/>
        <color theme="1"/>
        <rFont val="Calibri"/>
        <family val="2"/>
        <scheme val="minor"/>
      </rPr>
      <t>: use this row to provide the cost of hosting if there is no breakdown available.</t>
    </r>
  </si>
  <si>
    <r>
      <rPr>
        <b/>
        <sz val="11"/>
        <color theme="1"/>
        <rFont val="Calibri"/>
        <family val="2"/>
        <scheme val="minor"/>
      </rPr>
      <t>1.3  Building + maintenance + staff:</t>
    </r>
    <r>
      <rPr>
        <sz val="11"/>
        <color theme="1"/>
        <rFont val="Calibri"/>
        <family val="2"/>
        <scheme val="minor"/>
      </rPr>
      <t xml:space="preserve">  The annual cost of the floor space and staff to service, provide security access control etc (Note this charge is for servicing the facility not the application)</t>
    </r>
  </si>
  <si>
    <r>
      <rPr>
        <b/>
        <sz val="11"/>
        <color theme="1"/>
        <rFont val="Calibri"/>
        <family val="2"/>
        <scheme val="minor"/>
      </rPr>
      <t>1.4 Power costs:</t>
    </r>
    <r>
      <rPr>
        <sz val="11"/>
        <color theme="1"/>
        <rFont val="Calibri"/>
        <family val="2"/>
        <scheme val="minor"/>
      </rPr>
      <t xml:space="preserve"> the annual cost of power associated with hosting if separately chargeable</t>
    </r>
  </si>
  <si>
    <r>
      <rPr>
        <b/>
        <sz val="11"/>
        <color theme="1"/>
        <rFont val="Calibri"/>
        <family val="2"/>
        <scheme val="minor"/>
      </rPr>
      <t xml:space="preserve">f) Terabytes of storage available: </t>
    </r>
    <r>
      <rPr>
        <sz val="11"/>
        <color theme="1"/>
        <rFont val="Calibri"/>
        <family val="2"/>
        <scheme val="minor"/>
      </rPr>
      <t xml:space="preserve"> The total number of TB of storage in the current configuration </t>
    </r>
  </si>
  <si>
    <r>
      <rPr>
        <b/>
        <sz val="11"/>
        <color theme="1"/>
        <rFont val="Calibri"/>
        <family val="2"/>
        <scheme val="minor"/>
      </rPr>
      <t>g) FTE staff:</t>
    </r>
    <r>
      <rPr>
        <sz val="11"/>
        <color theme="1"/>
        <rFont val="Calibri"/>
        <family val="2"/>
        <scheme val="minor"/>
      </rPr>
      <t xml:space="preserve">  The number of full time equivalent staff associated with the management, operation  and configuration of this application in total.  (part FTE's can be used)</t>
    </r>
  </si>
  <si>
    <r>
      <rPr>
        <b/>
        <sz val="11"/>
        <color theme="1"/>
        <rFont val="Calibri"/>
        <family val="2"/>
        <scheme val="minor"/>
      </rPr>
      <t xml:space="preserve">h) Support Calls: </t>
    </r>
    <r>
      <rPr>
        <sz val="11"/>
        <color theme="1"/>
        <rFont val="Calibri"/>
        <family val="2"/>
        <scheme val="minor"/>
      </rPr>
      <t xml:space="preserve"> The volume of support calls each year associated with this service to the supplier</t>
    </r>
  </si>
  <si>
    <r>
      <rPr>
        <b/>
        <sz val="11"/>
        <color theme="1"/>
        <rFont val="Calibri"/>
        <family val="2"/>
        <scheme val="minor"/>
      </rPr>
      <t xml:space="preserve">c) Number of physical servers: </t>
    </r>
    <r>
      <rPr>
        <sz val="11"/>
        <color theme="1"/>
        <rFont val="Calibri"/>
        <family val="2"/>
        <scheme val="minor"/>
      </rPr>
      <t xml:space="preserve"> The number of physical servers  required to run a peak utilisation</t>
    </r>
  </si>
  <si>
    <r>
      <rPr>
        <b/>
        <sz val="11"/>
        <color theme="1"/>
        <rFont val="Calibri"/>
        <family val="2"/>
        <scheme val="minor"/>
      </rPr>
      <t xml:space="preserve">d) Number of servers: </t>
    </r>
    <r>
      <rPr>
        <sz val="11"/>
        <color theme="1"/>
        <rFont val="Calibri"/>
        <family val="2"/>
        <scheme val="minor"/>
      </rPr>
      <t xml:space="preserve"> The number of virtual servers  required to run a peak utilisation</t>
    </r>
  </si>
  <si>
    <t>d) Number of virtual servers</t>
  </si>
  <si>
    <t>e )Terabytes of storage used</t>
  </si>
  <si>
    <t>f) Terabytes of storage available</t>
  </si>
  <si>
    <t>g) FTE staff</t>
  </si>
  <si>
    <t>h) Annual support Calls</t>
  </si>
  <si>
    <t>Licence Costs - Operating System</t>
  </si>
  <si>
    <r>
      <rPr>
        <b/>
        <sz val="11"/>
        <color theme="1"/>
        <rFont val="Calibri"/>
        <family val="2"/>
        <scheme val="minor"/>
      </rPr>
      <t xml:space="preserve">2.5 Licence Costs - Operating System </t>
    </r>
    <r>
      <rPr>
        <sz val="11"/>
        <color theme="1"/>
        <rFont val="Calibri"/>
        <family val="2"/>
        <scheme val="minor"/>
      </rPr>
      <t xml:space="preserve"> The annual cost of Operating System licences (inc. support costs).</t>
    </r>
  </si>
  <si>
    <t>Licence Costs - Platform</t>
  </si>
  <si>
    <t>Licence costs - Application</t>
  </si>
  <si>
    <r>
      <rPr>
        <b/>
        <sz val="11"/>
        <color theme="1"/>
        <rFont val="Calibri"/>
        <family val="2"/>
        <scheme val="minor"/>
      </rPr>
      <t>7.6 Service management  Staff</t>
    </r>
    <r>
      <rPr>
        <sz val="11"/>
        <color theme="1"/>
        <rFont val="Calibri"/>
        <family val="2"/>
        <scheme val="minor"/>
      </rPr>
      <t>: The annual cost of staff that provide service management function (change management, configuration management, incident and problem management, commercial etc.)</t>
    </r>
  </si>
  <si>
    <r>
      <rPr>
        <b/>
        <sz val="11"/>
        <color theme="1"/>
        <rFont val="Calibri"/>
        <family val="2"/>
        <scheme val="minor"/>
      </rPr>
      <t>7.7 Audit and Governance staff</t>
    </r>
    <r>
      <rPr>
        <sz val="11"/>
        <color theme="1"/>
        <rFont val="Calibri"/>
        <family val="2"/>
        <scheme val="minor"/>
      </rPr>
      <t>: The annual cost of activity that covers audit and governance</t>
    </r>
  </si>
  <si>
    <r>
      <rPr>
        <b/>
        <sz val="11"/>
        <color theme="1"/>
        <rFont val="Calibri"/>
        <family val="2"/>
        <scheme val="minor"/>
      </rPr>
      <t>8.0 System integration costs:</t>
    </r>
    <r>
      <rPr>
        <sz val="11"/>
        <color theme="1"/>
        <rFont val="Calibri"/>
        <family val="2"/>
        <scheme val="minor"/>
      </rPr>
      <t xml:space="preserve"> The cost of maintaining interfaces between this application and other applications (API's XML feeds etc.)</t>
    </r>
  </si>
  <si>
    <t>Annual costs '000</t>
  </si>
  <si>
    <t>Oracle RDBMS</t>
  </si>
  <si>
    <t>Annual licence fee + maintance contract</t>
  </si>
  <si>
    <t>40 person days @ 350 /day</t>
  </si>
  <si>
    <t>20 person days @350 / day</t>
  </si>
  <si>
    <t xml:space="preserve"> One blades + storage</t>
  </si>
  <si>
    <t>One Blade + storage</t>
  </si>
  <si>
    <t xml:space="preserve">Two blades + storage </t>
  </si>
  <si>
    <t>1 FTE @ full cost of 45K per DBA</t>
  </si>
  <si>
    <t>2 FTE @ full cost of 30K for support staff</t>
  </si>
  <si>
    <t xml:space="preserve">1.5 FTE @ 35K for sys admins </t>
  </si>
  <si>
    <t>.2 FTE @ 40K for security specilist</t>
  </si>
  <si>
    <t>Same as infrastructure staff</t>
  </si>
  <si>
    <t>.5 FTE @ full cost of part of SM remit @ 35K</t>
  </si>
  <si>
    <t>.1 FTE @ 60 K external auditors</t>
  </si>
  <si>
    <t>included within 6.0</t>
  </si>
  <si>
    <t xml:space="preserve"> 3K per FTE</t>
  </si>
  <si>
    <r>
      <rPr>
        <b/>
        <sz val="11"/>
        <color theme="1"/>
        <rFont val="Calibri"/>
        <family val="2"/>
        <scheme val="minor"/>
      </rPr>
      <t xml:space="preserve">3.0 Licence Costs - Platform </t>
    </r>
    <r>
      <rPr>
        <sz val="11"/>
        <color theme="1"/>
        <rFont val="Calibri"/>
        <family val="2"/>
        <scheme val="minor"/>
      </rPr>
      <t xml:space="preserve"> The annual cost of licence and software to support the service (e.g. SQL/Oracle database licences etc.). Should include annual support costs where applicable</t>
    </r>
  </si>
  <si>
    <t>Maintenance release costs</t>
  </si>
  <si>
    <t>Upgrade Application licence costs</t>
  </si>
  <si>
    <t>Initial Application licensing costs</t>
  </si>
  <si>
    <t>inc. in 4.0</t>
  </si>
  <si>
    <r>
      <rPr>
        <b/>
        <sz val="11"/>
        <color theme="1"/>
        <rFont val="Calibri"/>
        <family val="2"/>
        <scheme val="minor"/>
      </rPr>
      <t>4.1 Initial Application licensing costs</t>
    </r>
    <r>
      <rPr>
        <sz val="11"/>
        <color theme="1"/>
        <rFont val="Calibri"/>
        <family val="2"/>
        <scheme val="minor"/>
      </rPr>
      <t>: The annual cost of application licence for all platforms (production, test, development and development)</t>
    </r>
  </si>
  <si>
    <r>
      <rPr>
        <b/>
        <sz val="11"/>
        <color theme="1"/>
        <rFont val="Calibri"/>
        <family val="2"/>
        <scheme val="minor"/>
      </rPr>
      <t>4.0 Licence costs - Application:</t>
    </r>
    <r>
      <rPr>
        <sz val="11"/>
        <color theme="1"/>
        <rFont val="Calibri"/>
        <family val="2"/>
        <scheme val="minor"/>
      </rPr>
      <t xml:space="preserve"> Use this row if there is no breakdown / distinction between initial and upgrade licence costs</t>
    </r>
  </si>
  <si>
    <r>
      <rPr>
        <b/>
        <sz val="11"/>
        <color theme="1"/>
        <rFont val="Calibri"/>
        <family val="2"/>
        <scheme val="minor"/>
      </rPr>
      <t>4.2 Upgrade Application licensing costs</t>
    </r>
    <r>
      <rPr>
        <sz val="11"/>
        <color theme="1"/>
        <rFont val="Calibri"/>
        <family val="2"/>
        <scheme val="minor"/>
      </rPr>
      <t>: In some instance there is a charge for moving from one major version of an application to the next.</t>
    </r>
  </si>
  <si>
    <t>two racks in an internal data centre</t>
  </si>
  <si>
    <t>Produced :14/06/2011</t>
  </si>
  <si>
    <t>Version 2.2</t>
  </si>
  <si>
    <r>
      <rPr>
        <b/>
        <sz val="11"/>
        <color theme="1"/>
        <rFont val="Calibri"/>
        <family val="2"/>
        <scheme val="minor"/>
      </rPr>
      <t>10.0 VAT:</t>
    </r>
    <r>
      <rPr>
        <sz val="11"/>
        <color theme="1"/>
        <rFont val="Calibri"/>
        <family val="2"/>
        <scheme val="minor"/>
      </rPr>
      <t xml:space="preserve"> the cost of VAT chargeable on VAT liable services (used to calculate those services provided externally, VAT is therefore only charged on those services purchased externally for the sake of this model.</t>
    </r>
  </si>
  <si>
    <r>
      <rPr>
        <b/>
        <sz val="11"/>
        <color theme="1"/>
        <rFont val="Calibri"/>
        <family val="2"/>
        <scheme val="minor"/>
      </rPr>
      <t>Con. Lvl:</t>
    </r>
    <r>
      <rPr>
        <sz val="11"/>
        <color theme="1"/>
        <rFont val="Calibri"/>
        <family val="2"/>
        <scheme val="minor"/>
      </rPr>
      <t xml:space="preserve"> this is the confidence level you have in the data provided in the annual cost column where a value of 1 = low confidence and 5 = high confidence</t>
    </r>
  </si>
  <si>
    <t>a) Number of  users (admin or internal users)</t>
  </si>
  <si>
    <t>b) number of users (consumers)</t>
  </si>
  <si>
    <r>
      <rPr>
        <b/>
        <sz val="11"/>
        <color theme="1"/>
        <rFont val="Calibri"/>
        <family val="2"/>
        <scheme val="minor"/>
      </rPr>
      <t>a) Number of  users (admin or internal users):</t>
    </r>
    <r>
      <rPr>
        <sz val="11"/>
        <color theme="1"/>
        <rFont val="Calibri"/>
        <family val="2"/>
        <scheme val="minor"/>
      </rPr>
      <t xml:space="preserve"> The number of chargeable user licences or concurrent users if no licence user cost for internal administrators and system managers</t>
    </r>
  </si>
  <si>
    <r>
      <rPr>
        <b/>
        <sz val="11"/>
        <color theme="1"/>
        <rFont val="Calibri"/>
        <family val="2"/>
        <scheme val="minor"/>
      </rPr>
      <t>b) number of users (consumers):</t>
    </r>
    <r>
      <rPr>
        <sz val="11"/>
        <color theme="1"/>
        <rFont val="Calibri"/>
        <family val="2"/>
        <scheme val="minor"/>
      </rPr>
      <t>The number of chargeable user licences or concurrent users if no licence user cost for public users / consumers</t>
    </r>
  </si>
  <si>
    <t>used to calculate VAT for external totals</t>
  </si>
  <si>
    <r>
      <t xml:space="preserve">Model :  </t>
    </r>
    <r>
      <rPr>
        <b/>
        <i/>
        <sz val="18"/>
        <color theme="4" tint="-0.249977111117893"/>
        <rFont val="Calibri"/>
        <family val="2"/>
        <scheme val="minor"/>
      </rPr>
      <t>Student record / MIS system for a  FE college</t>
    </r>
  </si>
  <si>
    <t>b )Number of maintenance releases per year</t>
  </si>
  <si>
    <t>IT Staff training costs</t>
  </si>
  <si>
    <t>c) Number of physical servers</t>
  </si>
  <si>
    <r>
      <rPr>
        <b/>
        <sz val="11"/>
        <color theme="1"/>
        <rFont val="Calibri"/>
        <family val="2"/>
        <scheme val="minor"/>
      </rPr>
      <t>e)Terabytes of storage used:</t>
    </r>
    <r>
      <rPr>
        <sz val="11"/>
        <color theme="1"/>
        <rFont val="Calibri"/>
        <family val="2"/>
        <scheme val="minor"/>
      </rPr>
      <t xml:space="preserve">  the number of TB of storage in the current configuration used</t>
    </r>
  </si>
</sst>
</file>

<file path=xl/styles.xml><?xml version="1.0" encoding="utf-8"?>
<styleSheet xmlns="http://schemas.openxmlformats.org/spreadsheetml/2006/main">
  <numFmts count="1">
    <numFmt numFmtId="164" formatCode="0.0"/>
  </numFmts>
  <fonts count="20">
    <font>
      <sz val="11"/>
      <color theme="1"/>
      <name val="Calibri"/>
      <family val="2"/>
      <scheme val="minor"/>
    </font>
    <font>
      <sz val="8"/>
      <color indexed="81"/>
      <name val="Tahoma"/>
      <family val="2"/>
    </font>
    <font>
      <b/>
      <sz val="8"/>
      <color indexed="81"/>
      <name val="Tahoma"/>
      <family val="2"/>
    </font>
    <font>
      <sz val="11"/>
      <color theme="1"/>
      <name val="Calibri"/>
      <family val="2"/>
      <scheme val="minor"/>
    </font>
    <font>
      <b/>
      <sz val="18"/>
      <color theme="3"/>
      <name val="Cambria"/>
      <family val="2"/>
      <scheme val="major"/>
    </font>
    <font>
      <b/>
      <sz val="13"/>
      <color theme="3"/>
      <name val="Calibri"/>
      <family val="2"/>
      <scheme val="minor"/>
    </font>
    <font>
      <sz val="11"/>
      <color rgb="FF9C6500"/>
      <name val="Calibri"/>
      <family val="2"/>
      <scheme val="minor"/>
    </font>
    <font>
      <b/>
      <sz val="11"/>
      <color rgb="FFFA7D00"/>
      <name val="Calibri"/>
      <family val="2"/>
      <scheme val="minor"/>
    </font>
    <font>
      <b/>
      <sz val="11"/>
      <color theme="1"/>
      <name val="Calibri"/>
      <family val="2"/>
      <scheme val="minor"/>
    </font>
    <font>
      <b/>
      <i/>
      <sz val="11"/>
      <color theme="1"/>
      <name val="Calibri"/>
      <family val="2"/>
      <scheme val="minor"/>
    </font>
    <font>
      <sz val="11"/>
      <color rgb="FF006100"/>
      <name val="Calibri"/>
      <family val="2"/>
      <scheme val="minor"/>
    </font>
    <font>
      <b/>
      <sz val="18"/>
      <color theme="3"/>
      <name val="Calibri"/>
      <family val="2"/>
      <scheme val="minor"/>
    </font>
    <font>
      <b/>
      <sz val="18"/>
      <color theme="4" tint="-0.249977111117893"/>
      <name val="Calibri"/>
      <family val="2"/>
      <scheme val="minor"/>
    </font>
    <font>
      <b/>
      <i/>
      <sz val="18"/>
      <color theme="4" tint="-0.249977111117893"/>
      <name val="Calibri"/>
      <family val="2"/>
      <scheme val="minor"/>
    </font>
    <font>
      <sz val="9"/>
      <color indexed="81"/>
      <name val="Tahoma"/>
      <family val="2"/>
    </font>
    <font>
      <b/>
      <sz val="9"/>
      <color indexed="81"/>
      <name val="Tahoma"/>
      <family val="2"/>
    </font>
    <font>
      <sz val="8"/>
      <color theme="1"/>
      <name val="Calibri"/>
      <family val="2"/>
      <scheme val="minor"/>
    </font>
    <font>
      <b/>
      <sz val="11"/>
      <color rgb="FF9C6500"/>
      <name val="Calibri"/>
      <family val="2"/>
      <scheme val="minor"/>
    </font>
    <font>
      <sz val="8"/>
      <name val="Verdana"/>
    </font>
    <font>
      <b/>
      <i/>
      <sz val="18"/>
      <color indexed="62"/>
      <name val="Calibri"/>
      <family val="2"/>
    </font>
  </fonts>
  <fills count="13">
    <fill>
      <patternFill patternType="none"/>
    </fill>
    <fill>
      <patternFill patternType="gray125"/>
    </fill>
    <fill>
      <patternFill patternType="solid">
        <fgColor rgb="FFFFEB9C"/>
      </patternFill>
    </fill>
    <fill>
      <patternFill patternType="solid">
        <fgColor rgb="FFF2F2F2"/>
      </patternFill>
    </fill>
    <fill>
      <patternFill patternType="solid">
        <fgColor theme="4" tint="0.59999389629810485"/>
        <bgColor indexed="65"/>
      </patternFill>
    </fill>
    <fill>
      <patternFill patternType="solid">
        <fgColor theme="7" tint="0.79998168889431442"/>
        <bgColor indexed="65"/>
      </patternFill>
    </fill>
    <fill>
      <patternFill patternType="solid">
        <fgColor theme="4" tint="0.79998168889431442"/>
        <bgColor indexed="64"/>
      </patternFill>
    </fill>
    <fill>
      <patternFill patternType="solid">
        <fgColor rgb="FFC6EFCE"/>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4" tint="0.39997558519241921"/>
        <bgColor indexed="64"/>
      </patternFill>
    </fill>
  </fills>
  <borders count="6">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ck">
        <color theme="4" tint="0.499984740745262"/>
      </top>
      <bottom/>
      <diagonal/>
    </border>
  </borders>
  <cellStyleXfs count="10">
    <xf numFmtId="0" fontId="0" fillId="0" borderId="0"/>
    <xf numFmtId="0" fontId="4" fillId="0" borderId="0" applyNumberFormat="0" applyFill="0" applyBorder="0" applyAlignment="0" applyProtection="0"/>
    <xf numFmtId="0" fontId="5" fillId="0" borderId="2" applyNumberFormat="0" applyFill="0" applyAlignment="0" applyProtection="0"/>
    <xf numFmtId="0" fontId="6" fillId="2" borderId="0" applyNumberFormat="0" applyBorder="0" applyAlignment="0" applyProtection="0"/>
    <xf numFmtId="0" fontId="7" fillId="3" borderId="3" applyNumberFormat="0" applyAlignment="0" applyProtection="0"/>
    <xf numFmtId="0" fontId="3" fillId="4" borderId="0" applyNumberFormat="0" applyBorder="0" applyAlignment="0" applyProtection="0"/>
    <xf numFmtId="0" fontId="3" fillId="5" borderId="0" applyNumberFormat="0" applyBorder="0" applyAlignment="0" applyProtection="0"/>
    <xf numFmtId="9" fontId="3" fillId="0" borderId="0" applyFont="0" applyFill="0" applyBorder="0" applyAlignment="0" applyProtection="0"/>
    <xf numFmtId="0" fontId="10" fillId="7" borderId="0" applyNumberFormat="0" applyBorder="0" applyAlignment="0" applyProtection="0"/>
    <xf numFmtId="0" fontId="3" fillId="8" borderId="4" applyNumberFormat="0" applyFont="0" applyAlignment="0" applyProtection="0"/>
  </cellStyleXfs>
  <cellXfs count="52">
    <xf numFmtId="0" fontId="0" fillId="0" borderId="0" xfId="0"/>
    <xf numFmtId="0" fontId="0" fillId="0" borderId="0" xfId="0" applyAlignment="1">
      <alignment horizontal="right"/>
    </xf>
    <xf numFmtId="164" fontId="0" fillId="0" borderId="0" xfId="0" applyNumberFormat="1"/>
    <xf numFmtId="0" fontId="5" fillId="0" borderId="2" xfId="2"/>
    <xf numFmtId="0" fontId="0" fillId="0" borderId="0" xfId="0" applyFont="1"/>
    <xf numFmtId="10" fontId="6" fillId="2" borderId="0" xfId="3" applyNumberFormat="1"/>
    <xf numFmtId="0" fontId="6" fillId="2" borderId="0" xfId="3"/>
    <xf numFmtId="9" fontId="6" fillId="2" borderId="0" xfId="3" applyNumberFormat="1"/>
    <xf numFmtId="0" fontId="4" fillId="0" borderId="1" xfId="1" applyBorder="1"/>
    <xf numFmtId="14" fontId="0" fillId="0" borderId="0" xfId="0" applyNumberFormat="1"/>
    <xf numFmtId="0" fontId="9" fillId="0" borderId="0" xfId="0" applyFont="1"/>
    <xf numFmtId="0" fontId="7" fillId="3" borderId="3" xfId="4"/>
    <xf numFmtId="0" fontId="0" fillId="4" borderId="0" xfId="5" applyFont="1" applyAlignment="1">
      <alignment horizontal="center"/>
    </xf>
    <xf numFmtId="0" fontId="0" fillId="0" borderId="0" xfId="0" applyAlignment="1">
      <alignment horizontal="left"/>
    </xf>
    <xf numFmtId="0" fontId="8" fillId="0" borderId="0" xfId="0" applyFont="1" applyAlignment="1">
      <alignment horizontal="center"/>
    </xf>
    <xf numFmtId="0" fontId="6" fillId="2" borderId="4" xfId="3" applyBorder="1"/>
    <xf numFmtId="0" fontId="3" fillId="5" borderId="0" xfId="6" applyAlignment="1">
      <alignment horizontal="center"/>
    </xf>
    <xf numFmtId="0" fontId="0" fillId="0" borderId="0" xfId="0" applyAlignment="1">
      <alignment horizontal="left" wrapText="1"/>
    </xf>
    <xf numFmtId="0" fontId="0" fillId="0" borderId="0" xfId="0" applyAlignment="1">
      <alignment wrapText="1"/>
    </xf>
    <xf numFmtId="0" fontId="5" fillId="6" borderId="2" xfId="2" applyFill="1"/>
    <xf numFmtId="0" fontId="8" fillId="0" borderId="0" xfId="0" applyFont="1" applyAlignment="1">
      <alignment wrapText="1"/>
    </xf>
    <xf numFmtId="0" fontId="3" fillId="5" borderId="0" xfId="6" applyAlignment="1">
      <alignment horizontal="center"/>
    </xf>
    <xf numFmtId="0" fontId="11" fillId="6" borderId="2" xfId="2" applyFont="1" applyFill="1"/>
    <xf numFmtId="0" fontId="6" fillId="9" borderId="4" xfId="3" applyFill="1" applyBorder="1"/>
    <xf numFmtId="0" fontId="0" fillId="9" borderId="0" xfId="0" applyFill="1"/>
    <xf numFmtId="0" fontId="12" fillId="9" borderId="4" xfId="3" applyFont="1" applyFill="1" applyBorder="1" applyAlignment="1">
      <alignment horizontal="left" vertical="center"/>
    </xf>
    <xf numFmtId="1" fontId="6" fillId="2" borderId="0" xfId="7" applyNumberFormat="1" applyFont="1" applyFill="1"/>
    <xf numFmtId="1" fontId="6" fillId="2" borderId="0" xfId="3" applyNumberFormat="1"/>
    <xf numFmtId="0" fontId="8" fillId="0" borderId="0" xfId="0" applyFont="1" applyAlignment="1">
      <alignment horizontal="center" wrapText="1"/>
    </xf>
    <xf numFmtId="0" fontId="16" fillId="0" borderId="0" xfId="0" applyFont="1"/>
    <xf numFmtId="0" fontId="6" fillId="9" borderId="4" xfId="3" applyFill="1" applyBorder="1" applyAlignment="1">
      <alignment textRotation="90"/>
    </xf>
    <xf numFmtId="0" fontId="10" fillId="7" borderId="0" xfId="8"/>
    <xf numFmtId="0" fontId="0" fillId="8" borderId="4" xfId="9" applyFont="1"/>
    <xf numFmtId="0" fontId="0" fillId="8" borderId="4" xfId="9" applyFont="1" applyAlignment="1">
      <alignment horizontal="right"/>
    </xf>
    <xf numFmtId="0" fontId="8" fillId="8" borderId="4" xfId="9" applyFont="1"/>
    <xf numFmtId="0" fontId="8" fillId="0" borderId="0" xfId="0" applyFont="1"/>
    <xf numFmtId="14" fontId="8" fillId="0" borderId="0" xfId="0" applyNumberFormat="1" applyFont="1" applyAlignment="1">
      <alignment horizontal="left"/>
    </xf>
    <xf numFmtId="14" fontId="0" fillId="10" borderId="0" xfId="0" applyNumberFormat="1" applyFill="1" applyAlignment="1">
      <alignment horizontal="left"/>
    </xf>
    <xf numFmtId="14" fontId="0" fillId="11" borderId="0" xfId="0" applyNumberFormat="1" applyFill="1" applyAlignment="1">
      <alignment horizontal="left"/>
    </xf>
    <xf numFmtId="14" fontId="0" fillId="12" borderId="0" xfId="0" applyNumberFormat="1" applyFill="1" applyAlignment="1">
      <alignment horizontal="left"/>
    </xf>
    <xf numFmtId="1" fontId="0" fillId="0" borderId="0" xfId="0" applyNumberFormat="1"/>
    <xf numFmtId="0" fontId="17" fillId="2" borderId="4" xfId="3" applyFont="1" applyBorder="1"/>
    <xf numFmtId="0" fontId="17" fillId="9" borderId="4" xfId="3" applyFont="1" applyFill="1" applyBorder="1"/>
    <xf numFmtId="0" fontId="8" fillId="5" borderId="0" xfId="6" applyFont="1" applyAlignment="1">
      <alignment horizontal="center"/>
    </xf>
    <xf numFmtId="164" fontId="7" fillId="3" borderId="3" xfId="4" applyNumberFormat="1"/>
    <xf numFmtId="0" fontId="3" fillId="5" borderId="0" xfId="6" applyAlignment="1">
      <alignment horizontal="center"/>
    </xf>
    <xf numFmtId="9" fontId="6" fillId="0" borderId="0" xfId="3" applyNumberFormat="1" applyFill="1"/>
    <xf numFmtId="0" fontId="3" fillId="5" borderId="0" xfId="6" applyAlignment="1">
      <alignment horizontal="center"/>
    </xf>
    <xf numFmtId="0" fontId="5" fillId="4" borderId="2" xfId="2" applyFill="1" applyAlignment="1">
      <alignment horizontal="center"/>
    </xf>
    <xf numFmtId="0" fontId="5" fillId="5" borderId="2" xfId="2" applyFill="1" applyAlignment="1">
      <alignment horizontal="center"/>
    </xf>
    <xf numFmtId="0" fontId="3" fillId="4" borderId="5" xfId="5" applyBorder="1" applyAlignment="1">
      <alignment horizontal="center"/>
    </xf>
    <xf numFmtId="0" fontId="0" fillId="4" borderId="5" xfId="5" applyFont="1" applyBorder="1" applyAlignment="1">
      <alignment horizontal="center"/>
    </xf>
  </cellXfs>
  <cellStyles count="10">
    <cellStyle name="20% - Accent4" xfId="6" builtinId="42"/>
    <cellStyle name="40% - Accent1" xfId="5" builtinId="31"/>
    <cellStyle name="Calculation" xfId="4" builtinId="22"/>
    <cellStyle name="Good" xfId="8" builtinId="26"/>
    <cellStyle name="Heading 2" xfId="2" builtinId="17"/>
    <cellStyle name="Neutral" xfId="3" builtinId="28"/>
    <cellStyle name="Normal" xfId="0" builtinId="0"/>
    <cellStyle name="Note" xfId="9" builtinId="10"/>
    <cellStyle name="Percent" xfId="7" builtinId="5"/>
    <cellStyle name="Title" xfId="1" builtinId="1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sheetPr enableFormatConditionsCalculation="0">
    <tabColor rgb="FFFFFF00"/>
  </sheetPr>
  <dimension ref="A1:C39"/>
  <sheetViews>
    <sheetView tabSelected="1" workbookViewId="0">
      <selection activeCell="E11" sqref="E11"/>
    </sheetView>
  </sheetViews>
  <sheetFormatPr defaultColWidth="8.85546875" defaultRowHeight="15"/>
  <cols>
    <col min="1" max="1" width="59.42578125" customWidth="1"/>
    <col min="2" max="2" width="13.85546875" customWidth="1"/>
    <col min="3" max="3" width="45.140625" customWidth="1"/>
    <col min="5" max="5" width="43.42578125" customWidth="1"/>
  </cols>
  <sheetData>
    <row r="1" spans="1:3" ht="23.25" thickBot="1">
      <c r="A1" s="8" t="s">
        <v>69</v>
      </c>
    </row>
    <row r="2" spans="1:3" ht="15.75" thickTop="1"/>
    <row r="3" spans="1:3" ht="18" thickBot="1">
      <c r="A3" s="19" t="s">
        <v>47</v>
      </c>
      <c r="C3" s="35" t="s">
        <v>137</v>
      </c>
    </row>
    <row r="4" spans="1:3">
      <c r="A4" s="34" t="s">
        <v>65</v>
      </c>
      <c r="C4" s="36" t="s">
        <v>136</v>
      </c>
    </row>
    <row r="5" spans="1:3">
      <c r="A5" s="32" t="s">
        <v>66</v>
      </c>
      <c r="C5" s="36" t="s">
        <v>70</v>
      </c>
    </row>
    <row r="6" spans="1:3">
      <c r="A6" s="32" t="s">
        <v>67</v>
      </c>
      <c r="C6" s="37" t="s">
        <v>71</v>
      </c>
    </row>
    <row r="7" spans="1:3">
      <c r="A7" s="32" t="s">
        <v>74</v>
      </c>
      <c r="C7" s="38" t="s">
        <v>72</v>
      </c>
    </row>
    <row r="8" spans="1:3">
      <c r="A8" s="33"/>
      <c r="B8" s="2"/>
      <c r="C8" s="39" t="s">
        <v>73</v>
      </c>
    </row>
    <row r="9" spans="1:3" ht="24" thickBot="1">
      <c r="A9" s="22" t="s">
        <v>89</v>
      </c>
      <c r="B9" s="9"/>
    </row>
    <row r="10" spans="1:3" ht="18" thickBot="1">
      <c r="A10" s="19" t="s">
        <v>5</v>
      </c>
      <c r="C10" s="19" t="s">
        <v>17</v>
      </c>
    </row>
    <row r="11" spans="1:3" ht="58.5" customHeight="1">
      <c r="A11" s="20" t="s">
        <v>90</v>
      </c>
      <c r="C11" s="17" t="s">
        <v>58</v>
      </c>
    </row>
    <row r="12" spans="1:3" ht="45">
      <c r="A12" s="18" t="s">
        <v>3</v>
      </c>
      <c r="C12" s="17" t="s">
        <v>0</v>
      </c>
    </row>
    <row r="13" spans="1:3" ht="60">
      <c r="A13" s="18" t="s">
        <v>4</v>
      </c>
      <c r="C13" s="17" t="s">
        <v>1</v>
      </c>
    </row>
    <row r="14" spans="1:3" ht="45">
      <c r="A14" s="18" t="s">
        <v>91</v>
      </c>
      <c r="C14" s="17" t="s">
        <v>2</v>
      </c>
    </row>
    <row r="15" spans="1:3" ht="31.5" thickBot="1">
      <c r="A15" s="18" t="s">
        <v>92</v>
      </c>
      <c r="C15" s="19" t="s">
        <v>46</v>
      </c>
    </row>
    <row r="16" spans="1:3" ht="60">
      <c r="A16" s="18" t="s">
        <v>6</v>
      </c>
      <c r="C16" s="18" t="s">
        <v>142</v>
      </c>
    </row>
    <row r="17" spans="1:3" ht="51.75" customHeight="1">
      <c r="A17" s="18" t="s">
        <v>9</v>
      </c>
      <c r="C17" s="18" t="s">
        <v>143</v>
      </c>
    </row>
    <row r="18" spans="1:3" ht="33" customHeight="1">
      <c r="A18" s="18" t="s">
        <v>7</v>
      </c>
      <c r="C18" s="18" t="s">
        <v>96</v>
      </c>
    </row>
    <row r="19" spans="1:3" ht="30">
      <c r="A19" s="18" t="s">
        <v>81</v>
      </c>
      <c r="C19" s="18" t="s">
        <v>97</v>
      </c>
    </row>
    <row r="20" spans="1:3" ht="30">
      <c r="A20" s="18" t="s">
        <v>82</v>
      </c>
      <c r="C20" s="18" t="s">
        <v>149</v>
      </c>
    </row>
    <row r="21" spans="1:3" ht="60.75" customHeight="1">
      <c r="A21" s="18" t="s">
        <v>104</v>
      </c>
      <c r="C21" s="18" t="s">
        <v>93</v>
      </c>
    </row>
    <row r="22" spans="1:3" ht="60">
      <c r="A22" s="18" t="s">
        <v>127</v>
      </c>
      <c r="C22" s="18" t="s">
        <v>94</v>
      </c>
    </row>
    <row r="23" spans="1:3" ht="45">
      <c r="A23" s="18" t="s">
        <v>133</v>
      </c>
      <c r="C23" s="18" t="s">
        <v>95</v>
      </c>
    </row>
    <row r="24" spans="1:3" ht="45">
      <c r="A24" s="18" t="s">
        <v>132</v>
      </c>
    </row>
    <row r="25" spans="1:3" ht="46.5" thickBot="1">
      <c r="A25" s="18" t="s">
        <v>134</v>
      </c>
      <c r="C25" s="19" t="s">
        <v>88</v>
      </c>
    </row>
    <row r="26" spans="1:3" ht="45">
      <c r="A26" s="18" t="s">
        <v>10</v>
      </c>
      <c r="C26" s="18" t="s">
        <v>12</v>
      </c>
    </row>
    <row r="27" spans="1:3" ht="45">
      <c r="A27" s="20" t="s">
        <v>83</v>
      </c>
      <c r="C27" s="18" t="s">
        <v>13</v>
      </c>
    </row>
    <row r="28" spans="1:3" ht="60">
      <c r="A28" s="18" t="s">
        <v>84</v>
      </c>
      <c r="C28" s="18" t="s">
        <v>139</v>
      </c>
    </row>
    <row r="29" spans="1:3" ht="45">
      <c r="A29" s="18" t="s">
        <v>11</v>
      </c>
    </row>
    <row r="30" spans="1:3" ht="30">
      <c r="A30" s="18" t="s">
        <v>85</v>
      </c>
    </row>
    <row r="31" spans="1:3" ht="45">
      <c r="A31" s="18" t="s">
        <v>14</v>
      </c>
    </row>
    <row r="32" spans="1:3" ht="30">
      <c r="A32" s="18" t="s">
        <v>86</v>
      </c>
    </row>
    <row r="33" spans="1:1" ht="30">
      <c r="A33" s="18" t="s">
        <v>15</v>
      </c>
    </row>
    <row r="34" spans="1:1" ht="60">
      <c r="A34" s="18" t="s">
        <v>107</v>
      </c>
    </row>
    <row r="35" spans="1:1" ht="30">
      <c r="A35" s="18" t="s">
        <v>108</v>
      </c>
    </row>
    <row r="36" spans="1:1">
      <c r="A36" s="18" t="s">
        <v>87</v>
      </c>
    </row>
    <row r="37" spans="1:1" ht="45">
      <c r="A37" s="18" t="s">
        <v>109</v>
      </c>
    </row>
    <row r="38" spans="1:1" ht="45">
      <c r="A38" s="18" t="s">
        <v>78</v>
      </c>
    </row>
    <row r="39" spans="1:1" ht="60">
      <c r="A39" s="18" t="s">
        <v>138</v>
      </c>
    </row>
  </sheetData>
  <phoneticPr fontId="18"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tabColor theme="5" tint="-0.249977111117893"/>
  </sheetPr>
  <dimension ref="A1:AJ47"/>
  <sheetViews>
    <sheetView workbookViewId="0">
      <selection activeCell="B2" sqref="B2"/>
    </sheetView>
  </sheetViews>
  <sheetFormatPr defaultColWidth="8.85546875" defaultRowHeight="15"/>
  <cols>
    <col min="1" max="1" width="5.42578125" customWidth="1"/>
    <col min="2" max="2" width="42.140625" customWidth="1"/>
    <col min="3" max="3" width="10.28515625" style="4" customWidth="1"/>
    <col min="4" max="4" width="4.85546875" style="4" customWidth="1"/>
    <col min="5" max="5" width="41.28515625" customWidth="1"/>
    <col min="6" max="6" width="10.140625" customWidth="1"/>
    <col min="7" max="18" width="6.42578125" customWidth="1"/>
    <col min="19" max="19" width="1.85546875" customWidth="1"/>
    <col min="20" max="20" width="11.42578125" customWidth="1"/>
    <col min="21" max="21" width="6.28515625" customWidth="1"/>
    <col min="22" max="22" width="34.7109375" customWidth="1"/>
    <col min="23" max="23" width="10.42578125" customWidth="1"/>
    <col min="24" max="31" width="5.42578125" customWidth="1"/>
    <col min="32" max="33" width="5.42578125" style="35" customWidth="1"/>
    <col min="34" max="35" width="5.42578125" customWidth="1"/>
  </cols>
  <sheetData>
    <row r="1" spans="1:36">
      <c r="A1" s="15" t="s">
        <v>16</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41"/>
      <c r="AG1" s="41"/>
      <c r="AH1" s="15"/>
      <c r="AI1" s="15"/>
      <c r="AJ1" s="15"/>
    </row>
    <row r="2" spans="1:36" s="24" customFormat="1" ht="83.25" customHeight="1">
      <c r="A2" s="23"/>
      <c r="B2" s="25" t="s">
        <v>8</v>
      </c>
      <c r="C2" s="23"/>
      <c r="D2" s="23"/>
      <c r="E2" s="23"/>
      <c r="F2" s="23"/>
      <c r="G2" s="23"/>
      <c r="H2" s="23"/>
      <c r="I2" s="23"/>
      <c r="J2" s="23"/>
      <c r="K2" s="23"/>
      <c r="L2" s="23"/>
      <c r="M2" s="23"/>
      <c r="N2" s="23"/>
      <c r="O2" s="23"/>
      <c r="P2" s="23"/>
      <c r="Q2" s="23"/>
      <c r="R2" s="30" t="s">
        <v>62</v>
      </c>
      <c r="S2"/>
      <c r="T2" s="23"/>
      <c r="U2" s="23"/>
      <c r="V2" s="23"/>
      <c r="W2" s="23"/>
      <c r="X2" s="23"/>
      <c r="Y2" s="23"/>
      <c r="Z2" s="23"/>
      <c r="AA2" s="23"/>
      <c r="AB2" s="23"/>
      <c r="AC2" s="23"/>
      <c r="AD2" s="23"/>
      <c r="AE2" s="23"/>
      <c r="AF2" s="42"/>
      <c r="AG2" s="42"/>
      <c r="AH2" s="23"/>
      <c r="AI2" s="23"/>
      <c r="AJ2" s="23"/>
    </row>
    <row r="3" spans="1:36" ht="18" thickBot="1">
      <c r="B3" s="3" t="s">
        <v>17</v>
      </c>
      <c r="E3" s="3" t="s">
        <v>46</v>
      </c>
      <c r="R3" s="29" t="s">
        <v>60</v>
      </c>
    </row>
    <row r="4" spans="1:36">
      <c r="B4" s="13" t="s">
        <v>52</v>
      </c>
      <c r="C4" s="5">
        <v>0.33300000000000002</v>
      </c>
      <c r="D4" s="5"/>
      <c r="E4" t="s">
        <v>140</v>
      </c>
      <c r="F4" s="26">
        <v>20</v>
      </c>
      <c r="H4" s="32" t="s">
        <v>68</v>
      </c>
      <c r="I4" s="32"/>
      <c r="J4" s="32"/>
      <c r="K4" s="32"/>
      <c r="L4" s="32"/>
      <c r="M4" s="32"/>
      <c r="N4" s="32"/>
      <c r="O4" s="32"/>
      <c r="P4" s="32"/>
      <c r="Q4" s="32"/>
      <c r="R4" s="29" t="s">
        <v>61</v>
      </c>
    </row>
    <row r="5" spans="1:36">
      <c r="B5" s="13" t="s">
        <v>146</v>
      </c>
      <c r="C5" s="6">
        <v>2</v>
      </c>
      <c r="D5" s="6"/>
      <c r="E5" t="s">
        <v>141</v>
      </c>
      <c r="F5" s="26">
        <v>0</v>
      </c>
      <c r="H5" s="32"/>
      <c r="I5" s="32"/>
      <c r="J5" s="32"/>
      <c r="K5" s="32"/>
      <c r="L5" s="32"/>
      <c r="M5" s="32"/>
      <c r="N5" s="32"/>
      <c r="O5" s="32"/>
      <c r="P5" s="32"/>
      <c r="Q5" s="32"/>
    </row>
    <row r="6" spans="1:36">
      <c r="B6" s="13" t="s">
        <v>53</v>
      </c>
      <c r="C6" s="6">
        <v>0.5</v>
      </c>
      <c r="D6" s="6"/>
      <c r="E6" t="s">
        <v>148</v>
      </c>
      <c r="F6" s="27">
        <v>5</v>
      </c>
      <c r="H6" s="32"/>
      <c r="I6" s="32"/>
      <c r="J6" s="32"/>
      <c r="K6" s="32"/>
      <c r="L6" s="32"/>
      <c r="M6" s="32"/>
      <c r="N6" s="32"/>
      <c r="O6" s="32"/>
      <c r="P6" s="32"/>
      <c r="Q6" s="32"/>
    </row>
    <row r="7" spans="1:36">
      <c r="B7" s="13" t="s">
        <v>54</v>
      </c>
      <c r="C7" s="7">
        <v>0.2</v>
      </c>
      <c r="D7" s="6"/>
      <c r="E7" t="s">
        <v>98</v>
      </c>
      <c r="F7" s="27">
        <v>0</v>
      </c>
      <c r="H7" s="32"/>
      <c r="I7" s="32"/>
      <c r="J7" s="32"/>
      <c r="K7" s="32"/>
      <c r="L7" s="32"/>
      <c r="M7" s="32"/>
      <c r="N7" s="32"/>
      <c r="O7" s="32"/>
      <c r="P7" s="32"/>
      <c r="Q7" s="32"/>
    </row>
    <row r="8" spans="1:36">
      <c r="B8" s="13"/>
      <c r="C8" s="46"/>
      <c r="D8" s="46"/>
      <c r="E8" t="s">
        <v>99</v>
      </c>
      <c r="F8" s="27">
        <v>2</v>
      </c>
      <c r="H8" s="32"/>
      <c r="I8" s="32"/>
      <c r="J8" s="32"/>
      <c r="K8" s="32"/>
      <c r="L8" s="32"/>
      <c r="M8" s="32"/>
      <c r="N8" s="32"/>
      <c r="O8" s="32"/>
      <c r="P8" s="32"/>
      <c r="Q8" s="32"/>
    </row>
    <row r="9" spans="1:36">
      <c r="B9" s="13"/>
      <c r="E9" t="s">
        <v>100</v>
      </c>
      <c r="F9" s="27">
        <v>4</v>
      </c>
      <c r="H9" s="32"/>
      <c r="I9" s="32"/>
      <c r="J9" s="32"/>
      <c r="K9" s="32"/>
      <c r="L9" s="32"/>
      <c r="M9" s="32"/>
      <c r="N9" s="32"/>
      <c r="O9" s="32"/>
      <c r="P9" s="32"/>
      <c r="Q9" s="32"/>
    </row>
    <row r="10" spans="1:36">
      <c r="E10" t="s">
        <v>101</v>
      </c>
      <c r="F10" s="27">
        <v>5</v>
      </c>
      <c r="H10" s="32"/>
      <c r="I10" s="32"/>
      <c r="J10" s="32"/>
      <c r="K10" s="32"/>
      <c r="L10" s="32"/>
      <c r="M10" s="32"/>
      <c r="N10" s="32"/>
      <c r="O10" s="32"/>
      <c r="P10" s="32"/>
      <c r="Q10" s="32"/>
    </row>
    <row r="11" spans="1:36" ht="15" customHeight="1">
      <c r="E11" t="s">
        <v>102</v>
      </c>
      <c r="F11" s="27">
        <v>150</v>
      </c>
      <c r="H11" s="32"/>
      <c r="I11" s="32"/>
      <c r="J11" s="32"/>
      <c r="K11" s="32"/>
      <c r="L11" s="32"/>
      <c r="M11" s="32"/>
      <c r="N11" s="32"/>
      <c r="O11" s="32"/>
      <c r="P11" s="32"/>
      <c r="Q11" s="32"/>
    </row>
    <row r="12" spans="1:36">
      <c r="B12" s="1"/>
    </row>
    <row r="13" spans="1:36" ht="18" customHeight="1" thickBot="1">
      <c r="D13" s="20"/>
      <c r="F13" s="14" t="s">
        <v>55</v>
      </c>
      <c r="G13" s="48" t="s">
        <v>51</v>
      </c>
      <c r="H13" s="48"/>
      <c r="I13" s="48"/>
      <c r="J13" s="48"/>
      <c r="K13" s="48"/>
      <c r="L13" s="48"/>
      <c r="M13" s="48"/>
      <c r="N13" s="48"/>
      <c r="O13" s="48"/>
      <c r="P13" s="48"/>
      <c r="Q13" s="48"/>
      <c r="R13" s="48"/>
      <c r="W13" s="14" t="s">
        <v>55</v>
      </c>
      <c r="X13" s="49" t="s">
        <v>76</v>
      </c>
      <c r="Y13" s="49"/>
      <c r="Z13" s="49"/>
      <c r="AA13" s="49"/>
      <c r="AB13" s="49"/>
      <c r="AC13" s="49"/>
      <c r="AD13" s="49"/>
      <c r="AE13" s="49"/>
      <c r="AF13" s="49"/>
      <c r="AG13" s="49"/>
      <c r="AH13" s="49"/>
      <c r="AI13" s="49"/>
    </row>
    <row r="14" spans="1:36" ht="15.75" thickTop="1">
      <c r="D14" s="20"/>
      <c r="F14" s="14" t="s">
        <v>56</v>
      </c>
      <c r="G14" s="50" t="s">
        <v>19</v>
      </c>
      <c r="H14" s="50"/>
      <c r="I14" s="50" t="s">
        <v>20</v>
      </c>
      <c r="J14" s="50"/>
      <c r="K14" s="50" t="s">
        <v>21</v>
      </c>
      <c r="L14" s="50"/>
      <c r="M14" s="50" t="s">
        <v>22</v>
      </c>
      <c r="N14" s="50"/>
      <c r="O14" s="51" t="s">
        <v>75</v>
      </c>
      <c r="P14" s="50"/>
      <c r="Q14" s="50" t="s">
        <v>23</v>
      </c>
      <c r="R14" s="50"/>
      <c r="U14" s="28"/>
      <c r="W14" s="14" t="s">
        <v>56</v>
      </c>
      <c r="X14" s="47" t="s">
        <v>19</v>
      </c>
      <c r="Y14" s="47"/>
      <c r="Z14" s="47" t="s">
        <v>20</v>
      </c>
      <c r="AA14" s="47"/>
      <c r="AB14" s="47" t="s">
        <v>21</v>
      </c>
      <c r="AC14" s="47"/>
      <c r="AD14" s="47" t="s">
        <v>22</v>
      </c>
      <c r="AE14" s="47"/>
      <c r="AF14" s="47" t="s">
        <v>75</v>
      </c>
      <c r="AG14" s="47"/>
      <c r="AH14" s="47" t="s">
        <v>23</v>
      </c>
      <c r="AI14" s="47"/>
    </row>
    <row r="15" spans="1:36" ht="31.5" customHeight="1" thickBot="1">
      <c r="B15" s="3" t="s">
        <v>18</v>
      </c>
      <c r="C15" s="28" t="s">
        <v>110</v>
      </c>
      <c r="D15" s="28" t="s">
        <v>77</v>
      </c>
      <c r="E15" s="10" t="s">
        <v>48</v>
      </c>
      <c r="F15" s="14" t="s">
        <v>57</v>
      </c>
      <c r="G15" s="12" t="s">
        <v>49</v>
      </c>
      <c r="H15" s="12" t="s">
        <v>50</v>
      </c>
      <c r="I15" s="12" t="s">
        <v>49</v>
      </c>
      <c r="J15" s="12" t="s">
        <v>50</v>
      </c>
      <c r="K15" s="12" t="s">
        <v>49</v>
      </c>
      <c r="L15" s="12" t="s">
        <v>50</v>
      </c>
      <c r="M15" s="12" t="s">
        <v>49</v>
      </c>
      <c r="N15" s="12" t="s">
        <v>50</v>
      </c>
      <c r="O15" s="12" t="s">
        <v>49</v>
      </c>
      <c r="P15" s="12" t="s">
        <v>50</v>
      </c>
      <c r="Q15" s="12" t="s">
        <v>49</v>
      </c>
      <c r="R15" s="12" t="s">
        <v>50</v>
      </c>
      <c r="T15" s="28" t="s">
        <v>110</v>
      </c>
      <c r="U15" s="28" t="s">
        <v>77</v>
      </c>
      <c r="V15" s="10" t="s">
        <v>48</v>
      </c>
      <c r="W15" s="14" t="s">
        <v>57</v>
      </c>
      <c r="X15" s="16" t="s">
        <v>49</v>
      </c>
      <c r="Y15" s="16" t="s">
        <v>50</v>
      </c>
      <c r="Z15" s="16" t="s">
        <v>49</v>
      </c>
      <c r="AA15" s="16" t="s">
        <v>50</v>
      </c>
      <c r="AB15" s="16" t="s">
        <v>49</v>
      </c>
      <c r="AC15" s="16" t="s">
        <v>50</v>
      </c>
      <c r="AD15" s="43" t="s">
        <v>49</v>
      </c>
      <c r="AE15" s="21" t="s">
        <v>50</v>
      </c>
      <c r="AF15" s="43" t="s">
        <v>49</v>
      </c>
      <c r="AG15" s="21" t="s">
        <v>50</v>
      </c>
      <c r="AH15" s="16" t="s">
        <v>49</v>
      </c>
      <c r="AI15" s="16" t="s">
        <v>50</v>
      </c>
    </row>
    <row r="16" spans="1:36">
      <c r="A16" s="2">
        <v>1</v>
      </c>
      <c r="B16" t="s">
        <v>25</v>
      </c>
      <c r="F16" s="31"/>
      <c r="Q16" s="11">
        <f>SUM(G16+I16+K16+M16+O16)</f>
        <v>0</v>
      </c>
      <c r="R16" s="11">
        <f>SUM(H16+J16+L16+N16+P16)</f>
        <v>0</v>
      </c>
      <c r="U16" s="4"/>
      <c r="W16" s="31"/>
      <c r="AD16" s="35"/>
      <c r="AE16" s="35"/>
      <c r="AH16" s="11">
        <f>X16+Z16+AB16+AD16+AF16</f>
        <v>0</v>
      </c>
      <c r="AI16" s="11">
        <f>Y16+AA16+AC16+AE16+AG16</f>
        <v>0</v>
      </c>
    </row>
    <row r="17" spans="1:35">
      <c r="A17" s="2">
        <v>1.1000000000000001</v>
      </c>
      <c r="B17" t="s">
        <v>45</v>
      </c>
      <c r="C17" s="4">
        <v>50</v>
      </c>
      <c r="D17" s="4">
        <v>4</v>
      </c>
      <c r="E17" t="s">
        <v>59</v>
      </c>
      <c r="F17" s="31" t="s">
        <v>61</v>
      </c>
      <c r="H17">
        <f>$C$17</f>
        <v>50</v>
      </c>
      <c r="J17">
        <f>$C$17</f>
        <v>50</v>
      </c>
      <c r="L17">
        <f>$C$17</f>
        <v>50</v>
      </c>
      <c r="N17">
        <f>$C$17</f>
        <v>50</v>
      </c>
      <c r="P17">
        <f>$C$17</f>
        <v>50</v>
      </c>
      <c r="Q17" s="11">
        <f t="shared" ref="Q17:Q45" si="0">SUM(G17+I17+K17+M17+O17)</f>
        <v>0</v>
      </c>
      <c r="R17" s="11">
        <f t="shared" ref="R17:R45" si="1">SUM(H17+J17+L17+N17+P17)</f>
        <v>250</v>
      </c>
      <c r="U17" s="4"/>
      <c r="W17" s="31"/>
      <c r="AD17" s="35"/>
      <c r="AE17" s="35"/>
      <c r="AH17" s="11">
        <f t="shared" ref="AH17:AH43" si="2">X17+Z17+AB17+AD17+AF17</f>
        <v>0</v>
      </c>
      <c r="AI17" s="11">
        <f t="shared" ref="AI17:AI43" si="3">Y17+AA17+AC17+AE17+AG17</f>
        <v>0</v>
      </c>
    </row>
    <row r="18" spans="1:35">
      <c r="A18" s="2">
        <v>1.2</v>
      </c>
      <c r="B18" t="s">
        <v>39</v>
      </c>
      <c r="C18" s="4">
        <v>20</v>
      </c>
      <c r="D18" s="4">
        <v>4</v>
      </c>
      <c r="E18" t="s">
        <v>135</v>
      </c>
      <c r="F18" s="31" t="s">
        <v>60</v>
      </c>
      <c r="G18">
        <f>$C$18</f>
        <v>20</v>
      </c>
      <c r="I18">
        <f>$C$18</f>
        <v>20</v>
      </c>
      <c r="K18">
        <f>$C$18</f>
        <v>20</v>
      </c>
      <c r="M18">
        <f>$C$18</f>
        <v>20</v>
      </c>
      <c r="O18">
        <f>$C$18</f>
        <v>20</v>
      </c>
      <c r="Q18" s="11">
        <f t="shared" si="0"/>
        <v>100</v>
      </c>
      <c r="R18" s="11">
        <f t="shared" si="1"/>
        <v>0</v>
      </c>
      <c r="U18" s="4"/>
      <c r="W18" s="31"/>
      <c r="AD18" s="35"/>
      <c r="AE18" s="35"/>
      <c r="AH18" s="11">
        <f t="shared" si="2"/>
        <v>0</v>
      </c>
      <c r="AI18" s="11">
        <f t="shared" si="3"/>
        <v>0</v>
      </c>
    </row>
    <row r="19" spans="1:35">
      <c r="A19" s="2">
        <v>1.3</v>
      </c>
      <c r="B19" t="s">
        <v>38</v>
      </c>
      <c r="E19" t="s">
        <v>63</v>
      </c>
      <c r="F19" s="31"/>
      <c r="Q19" s="11">
        <f t="shared" si="0"/>
        <v>0</v>
      </c>
      <c r="R19" s="11">
        <f t="shared" si="1"/>
        <v>0</v>
      </c>
      <c r="U19" s="4"/>
      <c r="W19" s="31"/>
      <c r="AD19" s="35"/>
      <c r="AE19" s="35"/>
      <c r="AH19" s="11">
        <f t="shared" si="2"/>
        <v>0</v>
      </c>
      <c r="AI19" s="11">
        <f t="shared" si="3"/>
        <v>0</v>
      </c>
    </row>
    <row r="20" spans="1:35">
      <c r="A20" s="2">
        <v>1.4</v>
      </c>
      <c r="B20" t="s">
        <v>37</v>
      </c>
      <c r="E20" t="s">
        <v>63</v>
      </c>
      <c r="F20" s="31"/>
      <c r="Q20" s="11">
        <f t="shared" si="0"/>
        <v>0</v>
      </c>
      <c r="R20" s="11">
        <f t="shared" si="1"/>
        <v>0</v>
      </c>
      <c r="U20" s="4"/>
      <c r="W20" s="31"/>
      <c r="AD20" s="35"/>
      <c r="AE20" s="35"/>
      <c r="AH20" s="11">
        <f t="shared" si="2"/>
        <v>0</v>
      </c>
      <c r="AI20" s="11">
        <f t="shared" si="3"/>
        <v>0</v>
      </c>
    </row>
    <row r="21" spans="1:35">
      <c r="A21" s="2">
        <v>2</v>
      </c>
      <c r="B21" t="s">
        <v>24</v>
      </c>
      <c r="F21" s="31"/>
      <c r="Q21" s="11">
        <f t="shared" si="0"/>
        <v>0</v>
      </c>
      <c r="R21" s="11">
        <f t="shared" si="1"/>
        <v>0</v>
      </c>
      <c r="U21" s="4"/>
      <c r="W21" s="31"/>
      <c r="AD21" s="35"/>
      <c r="AE21" s="35"/>
      <c r="AH21" s="11">
        <f t="shared" si="2"/>
        <v>0</v>
      </c>
      <c r="AI21" s="11">
        <f t="shared" si="3"/>
        <v>0</v>
      </c>
    </row>
    <row r="22" spans="1:35">
      <c r="A22" s="2">
        <v>2.1</v>
      </c>
      <c r="B22" t="s">
        <v>34</v>
      </c>
      <c r="C22" s="4">
        <v>8</v>
      </c>
      <c r="D22" s="4">
        <v>4</v>
      </c>
      <c r="E22" t="s">
        <v>117</v>
      </c>
      <c r="F22" s="31" t="s">
        <v>60</v>
      </c>
      <c r="H22">
        <v>8</v>
      </c>
      <c r="I22" s="40">
        <f>(H22*$C$4)</f>
        <v>2.6640000000000001</v>
      </c>
      <c r="K22" s="40">
        <f>H22*$C$4</f>
        <v>2.6640000000000001</v>
      </c>
      <c r="M22" s="40">
        <f>H22*$C$4</f>
        <v>2.6640000000000001</v>
      </c>
      <c r="O22" s="40"/>
      <c r="Q22" s="11">
        <f t="shared" si="0"/>
        <v>7.9920000000000009</v>
      </c>
      <c r="R22" s="11">
        <f t="shared" si="1"/>
        <v>8</v>
      </c>
      <c r="U22" s="4"/>
      <c r="W22" s="31"/>
      <c r="AD22" s="35"/>
      <c r="AE22" s="35"/>
      <c r="AH22" s="11">
        <f t="shared" si="2"/>
        <v>0</v>
      </c>
      <c r="AI22" s="11">
        <f t="shared" si="3"/>
        <v>0</v>
      </c>
    </row>
    <row r="23" spans="1:35">
      <c r="A23" s="2">
        <v>2.2000000000000002</v>
      </c>
      <c r="B23" t="s">
        <v>35</v>
      </c>
      <c r="C23" s="4">
        <v>4</v>
      </c>
      <c r="D23" s="4">
        <v>4</v>
      </c>
      <c r="E23" t="s">
        <v>116</v>
      </c>
      <c r="F23" s="31" t="s">
        <v>60</v>
      </c>
      <c r="H23">
        <v>4</v>
      </c>
      <c r="I23" s="40">
        <f>$G$23*$C$4</f>
        <v>0</v>
      </c>
      <c r="K23" s="40">
        <f>$G$23*$C$4</f>
        <v>0</v>
      </c>
      <c r="M23" s="40">
        <f>$G$23*$C$4</f>
        <v>0</v>
      </c>
      <c r="O23" s="40"/>
      <c r="Q23" s="11">
        <f t="shared" si="0"/>
        <v>0</v>
      </c>
      <c r="R23" s="11">
        <f t="shared" si="1"/>
        <v>4</v>
      </c>
      <c r="U23" s="4"/>
      <c r="W23" s="31"/>
      <c r="AD23" s="35"/>
      <c r="AE23" s="35"/>
      <c r="AH23" s="11">
        <f t="shared" si="2"/>
        <v>0</v>
      </c>
      <c r="AI23" s="11">
        <f t="shared" si="3"/>
        <v>0</v>
      </c>
    </row>
    <row r="24" spans="1:35">
      <c r="A24" s="2">
        <v>2.2999999999999998</v>
      </c>
      <c r="B24" t="s">
        <v>36</v>
      </c>
      <c r="C24" s="4">
        <v>4</v>
      </c>
      <c r="D24" s="4">
        <v>4</v>
      </c>
      <c r="E24" t="s">
        <v>115</v>
      </c>
      <c r="F24" s="31" t="s">
        <v>60</v>
      </c>
      <c r="H24">
        <v>4</v>
      </c>
      <c r="I24" s="40">
        <f>$G$24*$C$4</f>
        <v>0</v>
      </c>
      <c r="K24" s="40">
        <f>$G$24*$C$4</f>
        <v>0</v>
      </c>
      <c r="M24" s="40">
        <f>$G$24*$C$4</f>
        <v>0</v>
      </c>
      <c r="O24" s="40"/>
      <c r="Q24" s="11">
        <f t="shared" si="0"/>
        <v>0</v>
      </c>
      <c r="R24" s="11">
        <f t="shared" si="1"/>
        <v>4</v>
      </c>
      <c r="U24" s="4"/>
      <c r="W24" s="31"/>
      <c r="AD24" s="35"/>
      <c r="AE24" s="35"/>
      <c r="AH24" s="11">
        <f t="shared" si="2"/>
        <v>0</v>
      </c>
      <c r="AI24" s="11">
        <f t="shared" si="3"/>
        <v>0</v>
      </c>
    </row>
    <row r="25" spans="1:35">
      <c r="A25" s="2">
        <v>2.4</v>
      </c>
      <c r="B25" t="s">
        <v>79</v>
      </c>
      <c r="C25" s="4">
        <v>0.5</v>
      </c>
      <c r="D25" s="4">
        <v>2</v>
      </c>
      <c r="E25" t="s">
        <v>80</v>
      </c>
      <c r="F25" s="31" t="s">
        <v>61</v>
      </c>
      <c r="H25">
        <v>0.5</v>
      </c>
      <c r="I25">
        <f>$C$25</f>
        <v>0.5</v>
      </c>
      <c r="K25">
        <f>$C$25</f>
        <v>0.5</v>
      </c>
      <c r="M25">
        <f>$C$25</f>
        <v>0.5</v>
      </c>
      <c r="O25">
        <f>$C$25</f>
        <v>0.5</v>
      </c>
      <c r="Q25" s="11">
        <f t="shared" ref="Q25" si="4">SUM(G25+I25+K25+M25+O25)</f>
        <v>2</v>
      </c>
      <c r="R25" s="11">
        <f t="shared" ref="R25" si="5">SUM(H25+J25+L25+N25+P25)</f>
        <v>0.5</v>
      </c>
      <c r="U25" s="4"/>
      <c r="W25" s="31"/>
      <c r="AD25" s="35"/>
      <c r="AE25" s="35"/>
      <c r="AH25" s="11">
        <f t="shared" ref="AH25" si="6">X25+Z25+AB25+AD25+AF25</f>
        <v>0</v>
      </c>
      <c r="AI25" s="11">
        <f t="shared" ref="AI25" si="7">Y25+AA25+AC25+AE25+AG25</f>
        <v>0</v>
      </c>
    </row>
    <row r="26" spans="1:35">
      <c r="A26" s="2">
        <v>2.5</v>
      </c>
      <c r="B26" t="s">
        <v>103</v>
      </c>
      <c r="F26" s="31"/>
      <c r="Q26" s="11"/>
      <c r="R26" s="11"/>
      <c r="U26" s="4"/>
      <c r="W26" s="31"/>
      <c r="AD26" s="35"/>
      <c r="AE26" s="35"/>
      <c r="AH26" s="11"/>
      <c r="AI26" s="11"/>
    </row>
    <row r="27" spans="1:35">
      <c r="A27" s="2">
        <v>3</v>
      </c>
      <c r="B27" t="s">
        <v>105</v>
      </c>
      <c r="C27" s="4">
        <v>55</v>
      </c>
      <c r="D27" s="4">
        <v>3</v>
      </c>
      <c r="E27" t="s">
        <v>111</v>
      </c>
      <c r="F27" s="31" t="s">
        <v>60</v>
      </c>
      <c r="H27">
        <f>$C27</f>
        <v>55</v>
      </c>
      <c r="J27">
        <f>$C27</f>
        <v>55</v>
      </c>
      <c r="L27">
        <f>$C27</f>
        <v>55</v>
      </c>
      <c r="N27">
        <f>$C27</f>
        <v>55</v>
      </c>
      <c r="P27">
        <f>$C27</f>
        <v>55</v>
      </c>
      <c r="Q27" s="11">
        <f t="shared" si="0"/>
        <v>0</v>
      </c>
      <c r="R27" s="11">
        <f t="shared" si="1"/>
        <v>275</v>
      </c>
      <c r="U27" s="4"/>
      <c r="W27" s="31"/>
      <c r="AD27" s="35"/>
      <c r="AE27" s="35"/>
      <c r="AH27" s="11">
        <f t="shared" si="2"/>
        <v>0</v>
      </c>
      <c r="AI27" s="11">
        <f t="shared" si="3"/>
        <v>0</v>
      </c>
    </row>
    <row r="28" spans="1:35">
      <c r="A28" s="2">
        <v>4</v>
      </c>
      <c r="B28" t="s">
        <v>106</v>
      </c>
      <c r="C28" s="4">
        <v>25</v>
      </c>
      <c r="D28" s="4">
        <v>2</v>
      </c>
      <c r="E28" t="s">
        <v>112</v>
      </c>
      <c r="F28" s="31" t="s">
        <v>60</v>
      </c>
      <c r="Q28" s="11">
        <f t="shared" si="0"/>
        <v>0</v>
      </c>
      <c r="R28" s="11">
        <f t="shared" si="1"/>
        <v>0</v>
      </c>
      <c r="U28" s="4"/>
      <c r="W28" s="31"/>
      <c r="AD28" s="35"/>
      <c r="AE28" s="35"/>
      <c r="AH28" s="11">
        <f t="shared" si="2"/>
        <v>0</v>
      </c>
      <c r="AI28" s="11">
        <f t="shared" si="3"/>
        <v>0</v>
      </c>
    </row>
    <row r="29" spans="1:35">
      <c r="A29" s="2">
        <v>4.0999999999999996</v>
      </c>
      <c r="B29" t="s">
        <v>130</v>
      </c>
      <c r="E29" t="s">
        <v>131</v>
      </c>
      <c r="F29" s="31"/>
      <c r="Q29" s="11"/>
      <c r="R29" s="11"/>
      <c r="U29" s="4"/>
      <c r="W29" s="31"/>
      <c r="AD29" s="35"/>
      <c r="AE29" s="35"/>
      <c r="AH29" s="11"/>
      <c r="AI29" s="11"/>
    </row>
    <row r="30" spans="1:35">
      <c r="A30" s="2">
        <v>4.2</v>
      </c>
      <c r="B30" t="s">
        <v>129</v>
      </c>
      <c r="E30" t="s">
        <v>131</v>
      </c>
      <c r="F30" s="31"/>
      <c r="Q30" s="11"/>
      <c r="R30" s="11"/>
      <c r="U30" s="4"/>
      <c r="W30" s="31"/>
      <c r="AD30" s="35"/>
      <c r="AE30" s="35"/>
      <c r="AH30" s="11"/>
      <c r="AI30" s="11"/>
    </row>
    <row r="31" spans="1:35">
      <c r="A31" s="2">
        <v>5</v>
      </c>
      <c r="B31" t="s">
        <v>128</v>
      </c>
      <c r="C31" s="4">
        <v>7</v>
      </c>
      <c r="D31" s="4">
        <v>3</v>
      </c>
      <c r="E31" s="4" t="s">
        <v>114</v>
      </c>
      <c r="F31" s="31" t="s">
        <v>61</v>
      </c>
      <c r="G31">
        <f>$C31*$C$5</f>
        <v>14</v>
      </c>
      <c r="I31">
        <f>$C31*$C$5</f>
        <v>14</v>
      </c>
      <c r="K31">
        <f>$C31*$C$5</f>
        <v>14</v>
      </c>
      <c r="M31">
        <f>$C31*$C$5</f>
        <v>14</v>
      </c>
      <c r="O31">
        <f>$C31*$C$5</f>
        <v>14</v>
      </c>
      <c r="Q31" s="11">
        <f t="shared" si="0"/>
        <v>70</v>
      </c>
      <c r="R31" s="11">
        <f t="shared" si="1"/>
        <v>0</v>
      </c>
      <c r="U31" s="4"/>
      <c r="W31" s="31"/>
      <c r="AD31" s="35"/>
      <c r="AE31" s="35"/>
      <c r="AH31" s="11">
        <f t="shared" si="2"/>
        <v>0</v>
      </c>
      <c r="AI31" s="11">
        <f t="shared" si="3"/>
        <v>0</v>
      </c>
    </row>
    <row r="32" spans="1:35">
      <c r="A32" s="2">
        <v>6</v>
      </c>
      <c r="B32" t="s">
        <v>26</v>
      </c>
      <c r="C32" s="4">
        <v>14</v>
      </c>
      <c r="D32" s="4">
        <v>3</v>
      </c>
      <c r="E32" s="4" t="s">
        <v>113</v>
      </c>
      <c r="F32" s="31" t="s">
        <v>61</v>
      </c>
      <c r="G32">
        <f>$C32*$C$7</f>
        <v>2.8000000000000003</v>
      </c>
      <c r="I32">
        <f>$C32*$C$7</f>
        <v>2.8000000000000003</v>
      </c>
      <c r="K32">
        <f>$C32*$C$7</f>
        <v>2.8000000000000003</v>
      </c>
      <c r="M32">
        <f>$C32*$C$7</f>
        <v>2.8000000000000003</v>
      </c>
      <c r="O32">
        <f>$C32*$C$7</f>
        <v>2.8000000000000003</v>
      </c>
      <c r="Q32" s="11">
        <f t="shared" si="0"/>
        <v>14.000000000000002</v>
      </c>
      <c r="R32" s="11">
        <f t="shared" si="1"/>
        <v>0</v>
      </c>
      <c r="U32" s="4"/>
      <c r="W32" s="31"/>
      <c r="AD32" s="35"/>
      <c r="AE32" s="35"/>
      <c r="AH32" s="11">
        <f t="shared" si="2"/>
        <v>0</v>
      </c>
      <c r="AI32" s="11">
        <f t="shared" si="3"/>
        <v>0</v>
      </c>
    </row>
    <row r="33" spans="1:35">
      <c r="A33" s="2">
        <v>7</v>
      </c>
      <c r="B33" t="s">
        <v>27</v>
      </c>
      <c r="F33" s="31"/>
      <c r="Q33" s="11">
        <f t="shared" si="0"/>
        <v>0</v>
      </c>
      <c r="R33" s="11">
        <f t="shared" si="1"/>
        <v>0</v>
      </c>
      <c r="U33" s="4"/>
      <c r="W33" s="31"/>
      <c r="AD33" s="35"/>
      <c r="AE33" s="35"/>
      <c r="AH33" s="11">
        <f t="shared" si="2"/>
        <v>0</v>
      </c>
      <c r="AI33" s="11">
        <f t="shared" si="3"/>
        <v>0</v>
      </c>
    </row>
    <row r="34" spans="1:35">
      <c r="A34" s="2">
        <v>7.1</v>
      </c>
      <c r="B34" t="s">
        <v>42</v>
      </c>
      <c r="C34" s="4">
        <v>60</v>
      </c>
      <c r="D34" s="4">
        <v>4</v>
      </c>
      <c r="E34" t="s">
        <v>119</v>
      </c>
      <c r="F34" s="31" t="s">
        <v>60</v>
      </c>
      <c r="G34">
        <f>$C34</f>
        <v>60</v>
      </c>
      <c r="I34">
        <f>$C34</f>
        <v>60</v>
      </c>
      <c r="K34">
        <f>$C34</f>
        <v>60</v>
      </c>
      <c r="M34">
        <f>$C34</f>
        <v>60</v>
      </c>
      <c r="O34">
        <f>$C34</f>
        <v>60</v>
      </c>
      <c r="Q34" s="11">
        <f t="shared" si="0"/>
        <v>300</v>
      </c>
      <c r="R34" s="11">
        <f t="shared" si="1"/>
        <v>0</v>
      </c>
      <c r="U34" s="4"/>
      <c r="W34" s="31"/>
      <c r="AD34" s="35"/>
      <c r="AE34" s="35"/>
      <c r="AH34" s="11">
        <f t="shared" si="2"/>
        <v>0</v>
      </c>
      <c r="AI34" s="11">
        <f t="shared" si="3"/>
        <v>0</v>
      </c>
    </row>
    <row r="35" spans="1:35">
      <c r="A35" s="2">
        <v>7.2</v>
      </c>
      <c r="B35" t="s">
        <v>28</v>
      </c>
      <c r="C35" s="4">
        <v>45</v>
      </c>
      <c r="D35" s="4">
        <v>4</v>
      </c>
      <c r="E35" t="s">
        <v>118</v>
      </c>
      <c r="F35" s="31" t="s">
        <v>60</v>
      </c>
      <c r="G35">
        <f t="shared" ref="G35:O39" si="8">$C35</f>
        <v>45</v>
      </c>
      <c r="I35">
        <f t="shared" si="8"/>
        <v>45</v>
      </c>
      <c r="K35">
        <f t="shared" si="8"/>
        <v>45</v>
      </c>
      <c r="M35">
        <f t="shared" si="8"/>
        <v>45</v>
      </c>
      <c r="O35">
        <f t="shared" si="8"/>
        <v>45</v>
      </c>
      <c r="Q35" s="11">
        <f t="shared" si="0"/>
        <v>225</v>
      </c>
      <c r="R35" s="11">
        <f t="shared" si="1"/>
        <v>0</v>
      </c>
      <c r="U35" s="4"/>
      <c r="W35" s="31"/>
      <c r="AD35" s="35"/>
      <c r="AE35" s="35"/>
      <c r="AH35" s="11">
        <f t="shared" si="2"/>
        <v>0</v>
      </c>
      <c r="AI35" s="11">
        <f t="shared" si="3"/>
        <v>0</v>
      </c>
    </row>
    <row r="36" spans="1:35">
      <c r="A36" s="2">
        <v>7.3</v>
      </c>
      <c r="B36" t="s">
        <v>29</v>
      </c>
      <c r="C36" s="4">
        <f>1.5 * 35</f>
        <v>52.5</v>
      </c>
      <c r="D36" s="4">
        <v>4</v>
      </c>
      <c r="E36" t="s">
        <v>120</v>
      </c>
      <c r="F36" s="31" t="s">
        <v>60</v>
      </c>
      <c r="G36">
        <f t="shared" si="8"/>
        <v>52.5</v>
      </c>
      <c r="I36">
        <f t="shared" si="8"/>
        <v>52.5</v>
      </c>
      <c r="K36">
        <f t="shared" si="8"/>
        <v>52.5</v>
      </c>
      <c r="M36">
        <f t="shared" si="8"/>
        <v>52.5</v>
      </c>
      <c r="O36">
        <f t="shared" si="8"/>
        <v>52.5</v>
      </c>
      <c r="Q36" s="11">
        <f t="shared" si="0"/>
        <v>262.5</v>
      </c>
      <c r="R36" s="11">
        <f t="shared" si="1"/>
        <v>0</v>
      </c>
      <c r="U36" s="4"/>
      <c r="W36" s="31"/>
      <c r="AD36" s="35"/>
      <c r="AE36" s="35"/>
      <c r="AH36" s="11">
        <f t="shared" si="2"/>
        <v>0</v>
      </c>
      <c r="AI36" s="11">
        <f t="shared" si="3"/>
        <v>0</v>
      </c>
    </row>
    <row r="37" spans="1:35">
      <c r="A37" s="2">
        <v>7.4</v>
      </c>
      <c r="B37" t="s">
        <v>30</v>
      </c>
      <c r="C37" s="4">
        <f>0.2*40</f>
        <v>8</v>
      </c>
      <c r="D37" s="4">
        <v>4</v>
      </c>
      <c r="E37" t="s">
        <v>121</v>
      </c>
      <c r="F37" s="31" t="s">
        <v>60</v>
      </c>
      <c r="G37">
        <f t="shared" si="8"/>
        <v>8</v>
      </c>
      <c r="I37">
        <f t="shared" si="8"/>
        <v>8</v>
      </c>
      <c r="K37">
        <f t="shared" si="8"/>
        <v>8</v>
      </c>
      <c r="M37">
        <f t="shared" si="8"/>
        <v>8</v>
      </c>
      <c r="O37">
        <f t="shared" si="8"/>
        <v>8</v>
      </c>
      <c r="Q37" s="11">
        <f t="shared" si="0"/>
        <v>40</v>
      </c>
      <c r="R37" s="11">
        <f t="shared" si="1"/>
        <v>0</v>
      </c>
      <c r="U37" s="4"/>
      <c r="W37" s="31"/>
      <c r="AD37" s="35"/>
      <c r="AE37" s="35"/>
      <c r="AH37" s="11">
        <f t="shared" si="2"/>
        <v>0</v>
      </c>
      <c r="AI37" s="11">
        <f t="shared" si="3"/>
        <v>0</v>
      </c>
    </row>
    <row r="38" spans="1:35">
      <c r="A38" s="2">
        <v>7.5</v>
      </c>
      <c r="B38" t="s">
        <v>31</v>
      </c>
      <c r="E38" t="s">
        <v>122</v>
      </c>
      <c r="F38" s="31"/>
      <c r="G38">
        <f t="shared" si="8"/>
        <v>0</v>
      </c>
      <c r="I38">
        <f t="shared" si="8"/>
        <v>0</v>
      </c>
      <c r="K38">
        <f t="shared" si="8"/>
        <v>0</v>
      </c>
      <c r="M38">
        <f t="shared" si="8"/>
        <v>0</v>
      </c>
      <c r="O38">
        <f t="shared" si="8"/>
        <v>0</v>
      </c>
      <c r="Q38" s="11">
        <f t="shared" si="0"/>
        <v>0</v>
      </c>
      <c r="R38" s="11">
        <f t="shared" si="1"/>
        <v>0</v>
      </c>
      <c r="U38" s="4"/>
      <c r="W38" s="31"/>
      <c r="AD38" s="35"/>
      <c r="AE38" s="35"/>
      <c r="AH38" s="11">
        <f t="shared" si="2"/>
        <v>0</v>
      </c>
      <c r="AI38" s="11">
        <f t="shared" si="3"/>
        <v>0</v>
      </c>
    </row>
    <row r="39" spans="1:35">
      <c r="A39" s="2">
        <v>7.6</v>
      </c>
      <c r="B39" t="s">
        <v>32</v>
      </c>
      <c r="C39" s="4">
        <f>0.5*35</f>
        <v>17.5</v>
      </c>
      <c r="D39" s="4">
        <v>4</v>
      </c>
      <c r="E39" t="s">
        <v>123</v>
      </c>
      <c r="F39" s="31" t="s">
        <v>60</v>
      </c>
      <c r="G39">
        <f t="shared" si="8"/>
        <v>17.5</v>
      </c>
      <c r="I39">
        <f t="shared" si="8"/>
        <v>17.5</v>
      </c>
      <c r="K39">
        <f t="shared" si="8"/>
        <v>17.5</v>
      </c>
      <c r="M39">
        <f t="shared" si="8"/>
        <v>17.5</v>
      </c>
      <c r="O39">
        <f t="shared" si="8"/>
        <v>17.5</v>
      </c>
      <c r="Q39" s="11">
        <f t="shared" si="0"/>
        <v>87.5</v>
      </c>
      <c r="R39" s="11">
        <f t="shared" si="1"/>
        <v>0</v>
      </c>
      <c r="U39" s="4"/>
      <c r="W39" s="31"/>
      <c r="AD39" s="35"/>
      <c r="AE39" s="35"/>
      <c r="AH39" s="11">
        <f t="shared" si="2"/>
        <v>0</v>
      </c>
      <c r="AI39" s="11">
        <f t="shared" si="3"/>
        <v>0</v>
      </c>
    </row>
    <row r="40" spans="1:35">
      <c r="A40" s="2">
        <v>7.7</v>
      </c>
      <c r="B40" t="s">
        <v>33</v>
      </c>
      <c r="C40" s="4">
        <f>0.1*60</f>
        <v>6</v>
      </c>
      <c r="D40" s="4">
        <v>4</v>
      </c>
      <c r="E40" t="s">
        <v>124</v>
      </c>
      <c r="F40" s="31" t="s">
        <v>60</v>
      </c>
      <c r="H40">
        <v>6</v>
      </c>
      <c r="J40">
        <v>6</v>
      </c>
      <c r="L40">
        <v>6</v>
      </c>
      <c r="N40">
        <v>6</v>
      </c>
      <c r="P40">
        <v>6</v>
      </c>
      <c r="Q40" s="11">
        <f t="shared" si="0"/>
        <v>0</v>
      </c>
      <c r="R40" s="11">
        <f t="shared" si="1"/>
        <v>30</v>
      </c>
      <c r="U40" s="4"/>
      <c r="W40" s="31"/>
      <c r="AD40" s="35"/>
      <c r="AE40" s="35"/>
      <c r="AH40" s="11">
        <f t="shared" si="2"/>
        <v>0</v>
      </c>
      <c r="AI40" s="11">
        <f t="shared" si="3"/>
        <v>0</v>
      </c>
    </row>
    <row r="41" spans="1:35">
      <c r="A41" s="2">
        <v>7.8</v>
      </c>
      <c r="B41" t="s">
        <v>40</v>
      </c>
      <c r="F41" s="31"/>
      <c r="Q41" s="11">
        <f t="shared" si="0"/>
        <v>0</v>
      </c>
      <c r="R41" s="11">
        <f t="shared" si="1"/>
        <v>0</v>
      </c>
      <c r="U41" s="4"/>
      <c r="W41" s="31"/>
      <c r="AD41" s="35"/>
      <c r="AE41" s="35"/>
      <c r="AH41" s="11">
        <f t="shared" si="2"/>
        <v>0</v>
      </c>
      <c r="AI41" s="11">
        <f t="shared" si="3"/>
        <v>0</v>
      </c>
    </row>
    <row r="42" spans="1:35">
      <c r="A42" s="2">
        <v>8</v>
      </c>
      <c r="B42" t="s">
        <v>41</v>
      </c>
      <c r="E42" t="s">
        <v>125</v>
      </c>
      <c r="F42" s="31"/>
      <c r="Q42" s="11">
        <f t="shared" si="0"/>
        <v>0</v>
      </c>
      <c r="R42" s="11">
        <f t="shared" si="1"/>
        <v>0</v>
      </c>
      <c r="U42" s="4"/>
      <c r="W42" s="31"/>
      <c r="AD42" s="35"/>
      <c r="AE42" s="35"/>
      <c r="AH42" s="11">
        <f t="shared" si="2"/>
        <v>0</v>
      </c>
      <c r="AI42" s="11">
        <f t="shared" si="3"/>
        <v>0</v>
      </c>
    </row>
    <row r="43" spans="1:35">
      <c r="A43" s="2">
        <v>9</v>
      </c>
      <c r="B43" t="s">
        <v>147</v>
      </c>
      <c r="C43" s="4">
        <v>15</v>
      </c>
      <c r="D43" s="4">
        <v>4</v>
      </c>
      <c r="E43" t="s">
        <v>126</v>
      </c>
      <c r="F43" s="31" t="s">
        <v>61</v>
      </c>
      <c r="H43">
        <f>$C$43</f>
        <v>15</v>
      </c>
      <c r="J43">
        <f>$C$43</f>
        <v>15</v>
      </c>
      <c r="L43">
        <f>$C$43</f>
        <v>15</v>
      </c>
      <c r="N43">
        <f>$C$43</f>
        <v>15</v>
      </c>
      <c r="P43">
        <f>$C$43</f>
        <v>15</v>
      </c>
      <c r="Q43" s="11">
        <f t="shared" si="0"/>
        <v>0</v>
      </c>
      <c r="R43" s="11">
        <f t="shared" si="1"/>
        <v>75</v>
      </c>
      <c r="U43" s="4"/>
      <c r="W43" s="31"/>
      <c r="AD43" s="35"/>
      <c r="AE43" s="35"/>
      <c r="AH43" s="11">
        <f t="shared" si="2"/>
        <v>0</v>
      </c>
      <c r="AI43" s="11">
        <f t="shared" si="3"/>
        <v>0</v>
      </c>
    </row>
    <row r="44" spans="1:35">
      <c r="A44" s="2">
        <v>10</v>
      </c>
      <c r="B44" t="s">
        <v>43</v>
      </c>
      <c r="D44" s="4">
        <v>5</v>
      </c>
      <c r="E44" s="4" t="s">
        <v>144</v>
      </c>
      <c r="G44" s="44"/>
      <c r="H44" s="44">
        <f>SUM(H16:H43)*$C$7</f>
        <v>28.5</v>
      </c>
      <c r="I44" s="44"/>
      <c r="J44" s="44">
        <f>SUM(J16:J43)*$C$7</f>
        <v>25.200000000000003</v>
      </c>
      <c r="K44" s="44"/>
      <c r="L44" s="44">
        <f>SUM(L16:L43)*$C$7</f>
        <v>25.200000000000003</v>
      </c>
      <c r="M44" s="44"/>
      <c r="N44" s="44">
        <f>SUM(N16:N43)*$C$7</f>
        <v>25.200000000000003</v>
      </c>
      <c r="O44" s="44"/>
      <c r="P44" s="44">
        <f>SUM(P16:P43)*$C$7</f>
        <v>25.200000000000003</v>
      </c>
      <c r="Q44" s="11">
        <f t="shared" si="0"/>
        <v>0</v>
      </c>
      <c r="R44" s="11">
        <f t="shared" si="1"/>
        <v>129.30000000000001</v>
      </c>
      <c r="X44" s="44"/>
      <c r="Y44" s="44">
        <f>SUM(Y16:Y43)*$C$7</f>
        <v>0</v>
      </c>
      <c r="Z44" s="44"/>
      <c r="AA44" s="44">
        <f>SUM(AA16:AA43)*$C$7</f>
        <v>0</v>
      </c>
      <c r="AB44" s="44"/>
      <c r="AC44" s="44">
        <f>SUM(AC16:AC43)*$C$7</f>
        <v>0</v>
      </c>
      <c r="AD44" s="44"/>
      <c r="AE44" s="44">
        <f>SUM(AE16:AE43)*$C$7</f>
        <v>0</v>
      </c>
      <c r="AF44" s="44"/>
      <c r="AG44" s="44">
        <f>SUM(AG16:AG43)*$C$7</f>
        <v>0</v>
      </c>
      <c r="AH44" s="11">
        <f t="shared" ref="AH44:AH45" si="9">SUM(X44+Z44+AB44+AD44+AF44)</f>
        <v>0</v>
      </c>
      <c r="AI44" s="11">
        <f t="shared" ref="AI44:AI45" si="10">SUM(Y44+AA44+AC44+AE44+AG44)</f>
        <v>0</v>
      </c>
    </row>
    <row r="45" spans="1:35">
      <c r="A45" s="2">
        <v>11</v>
      </c>
      <c r="B45" t="s">
        <v>44</v>
      </c>
      <c r="G45" s="11">
        <f t="shared" ref="G45:P45" si="11">SUM(G16:G44)</f>
        <v>219.8</v>
      </c>
      <c r="H45" s="11">
        <f t="shared" si="11"/>
        <v>171</v>
      </c>
      <c r="I45" s="11">
        <f t="shared" si="11"/>
        <v>222.964</v>
      </c>
      <c r="J45" s="11">
        <f t="shared" si="11"/>
        <v>151.19999999999999</v>
      </c>
      <c r="K45" s="11">
        <f t="shared" si="11"/>
        <v>222.964</v>
      </c>
      <c r="L45" s="11">
        <f t="shared" si="11"/>
        <v>151.19999999999999</v>
      </c>
      <c r="M45" s="11">
        <f t="shared" si="11"/>
        <v>222.964</v>
      </c>
      <c r="N45" s="11">
        <f t="shared" si="11"/>
        <v>151.19999999999999</v>
      </c>
      <c r="O45" s="11">
        <f t="shared" si="11"/>
        <v>220.3</v>
      </c>
      <c r="P45" s="11">
        <f t="shared" si="11"/>
        <v>151.19999999999999</v>
      </c>
      <c r="Q45" s="11">
        <f t="shared" si="0"/>
        <v>1108.992</v>
      </c>
      <c r="R45" s="11">
        <f t="shared" si="1"/>
        <v>775.8</v>
      </c>
      <c r="X45" s="11">
        <f t="shared" ref="X45:AG45" si="12">SUM(X16:X44)</f>
        <v>0</v>
      </c>
      <c r="Y45" s="11">
        <f t="shared" si="12"/>
        <v>0</v>
      </c>
      <c r="Z45" s="11">
        <f t="shared" si="12"/>
        <v>0</v>
      </c>
      <c r="AA45" s="11">
        <f t="shared" si="12"/>
        <v>0</v>
      </c>
      <c r="AB45" s="11">
        <f t="shared" si="12"/>
        <v>0</v>
      </c>
      <c r="AC45" s="11">
        <f t="shared" si="12"/>
        <v>0</v>
      </c>
      <c r="AD45" s="11">
        <f t="shared" si="12"/>
        <v>0</v>
      </c>
      <c r="AE45" s="11">
        <f t="shared" si="12"/>
        <v>0</v>
      </c>
      <c r="AF45" s="11">
        <f t="shared" si="12"/>
        <v>0</v>
      </c>
      <c r="AG45" s="11">
        <f t="shared" si="12"/>
        <v>0</v>
      </c>
      <c r="AH45" s="11">
        <f t="shared" si="9"/>
        <v>0</v>
      </c>
      <c r="AI45" s="11">
        <f t="shared" si="10"/>
        <v>0</v>
      </c>
    </row>
    <row r="46" spans="1:35">
      <c r="AF46"/>
      <c r="AG46"/>
    </row>
    <row r="47" spans="1:35">
      <c r="B47" t="s">
        <v>64</v>
      </c>
      <c r="G47" s="11"/>
      <c r="H47" s="11">
        <f>H45+G45</f>
        <v>390.8</v>
      </c>
      <c r="I47" s="11"/>
      <c r="J47" s="11">
        <f>J45+I45</f>
        <v>374.16399999999999</v>
      </c>
      <c r="K47" s="11"/>
      <c r="L47" s="11">
        <f>L45+K45</f>
        <v>374.16399999999999</v>
      </c>
      <c r="M47" s="11"/>
      <c r="N47" s="11">
        <f>N45+M45</f>
        <v>374.16399999999999</v>
      </c>
      <c r="O47" s="11"/>
      <c r="P47" s="11">
        <f>P45+O45</f>
        <v>371.5</v>
      </c>
      <c r="Q47" s="11"/>
      <c r="R47" s="11">
        <f>R45+Q45</f>
        <v>1884.7919999999999</v>
      </c>
      <c r="X47" s="11"/>
      <c r="Y47" s="11">
        <f>Y45+X45</f>
        <v>0</v>
      </c>
      <c r="Z47" s="11"/>
      <c r="AA47" s="11">
        <f>AA45+Z45</f>
        <v>0</v>
      </c>
      <c r="AB47" s="11"/>
      <c r="AC47" s="11">
        <f>AC45+AB45</f>
        <v>0</v>
      </c>
      <c r="AD47" s="11"/>
      <c r="AE47" s="11">
        <f>AE45+AD45</f>
        <v>0</v>
      </c>
      <c r="AF47" s="11"/>
      <c r="AG47" s="11">
        <f>AG45+AF45</f>
        <v>0</v>
      </c>
      <c r="AH47" s="11"/>
      <c r="AI47" s="11">
        <f>AI45+AH45</f>
        <v>0</v>
      </c>
    </row>
  </sheetData>
  <mergeCells count="14">
    <mergeCell ref="AF14:AG14"/>
    <mergeCell ref="AH14:AI14"/>
    <mergeCell ref="G13:R13"/>
    <mergeCell ref="X13:AI13"/>
    <mergeCell ref="G14:H14"/>
    <mergeCell ref="I14:J14"/>
    <mergeCell ref="K14:L14"/>
    <mergeCell ref="O14:P14"/>
    <mergeCell ref="Q14:R14"/>
    <mergeCell ref="X14:Y14"/>
    <mergeCell ref="Z14:AA14"/>
    <mergeCell ref="AB14:AC14"/>
    <mergeCell ref="M14:N14"/>
    <mergeCell ref="AD14:AE14"/>
  </mergeCells>
  <phoneticPr fontId="18" type="noConversion"/>
  <dataValidations disablePrompts="1" count="3">
    <dataValidation type="list" allowBlank="1" showInputMessage="1" showErrorMessage="1" sqref="F16:F43 W16:W43">
      <formula1>$R$3:$R$5</formula1>
    </dataValidation>
    <dataValidation type="whole" errorStyle="information" allowBlank="1" showInputMessage="1" showErrorMessage="1" errorTitle="Data confidence level" error="1 = low confidence in the values provided in annual costs_x000a_5 = high confidence in the values provided in annual costs_x000a_" sqref="D16:D43">
      <formula1>0</formula1>
      <formula2>5</formula2>
    </dataValidation>
    <dataValidation type="whole" errorStyle="information" allowBlank="1" showInputMessage="1" showErrorMessage="1" errorTitle="Confidence level on annual costs" error="How confident are you in the values in the annual cost column?_x000a_1 = low confidence_x000a_5  = high confidence" sqref="U16:U43">
      <formula1>0</formula1>
      <formula2>5</formula2>
    </dataValidation>
  </dataValidations>
  <pageMargins left="0.7" right="0.7" top="0.75" bottom="0.75" header="0.3" footer="0.3"/>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tabColor theme="4"/>
  </sheetPr>
  <dimension ref="A1:AJ47"/>
  <sheetViews>
    <sheetView workbookViewId="0">
      <selection activeCell="AF44" sqref="AF44"/>
    </sheetView>
  </sheetViews>
  <sheetFormatPr defaultColWidth="8.85546875" defaultRowHeight="15"/>
  <cols>
    <col min="1" max="1" width="5.42578125" customWidth="1"/>
    <col min="2" max="2" width="42.140625" customWidth="1"/>
    <col min="3" max="3" width="10.28515625" style="4" customWidth="1"/>
    <col min="4" max="4" width="4.85546875" style="4" customWidth="1"/>
    <col min="5" max="5" width="41.28515625" customWidth="1"/>
    <col min="6" max="6" width="10.140625" customWidth="1"/>
    <col min="7" max="18" width="6.42578125" customWidth="1"/>
    <col min="19" max="19" width="1.85546875" customWidth="1"/>
    <col min="20" max="20" width="11.42578125" customWidth="1"/>
    <col min="21" max="21" width="6.28515625" customWidth="1"/>
    <col min="22" max="22" width="34.7109375" customWidth="1"/>
    <col min="23" max="23" width="10.42578125" customWidth="1"/>
    <col min="24" max="31" width="5.42578125" customWidth="1"/>
    <col min="32" max="33" width="5.42578125" style="35" customWidth="1"/>
    <col min="34" max="35" width="5.42578125" customWidth="1"/>
  </cols>
  <sheetData>
    <row r="1" spans="1:36">
      <c r="A1" s="15" t="s">
        <v>16</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41"/>
      <c r="AG1" s="41"/>
      <c r="AH1" s="15"/>
      <c r="AI1" s="15"/>
      <c r="AJ1" s="15"/>
    </row>
    <row r="2" spans="1:36" s="24" customFormat="1" ht="83.25" customHeight="1">
      <c r="A2" s="23"/>
      <c r="B2" s="25" t="s">
        <v>145</v>
      </c>
      <c r="C2" s="23"/>
      <c r="D2" s="23"/>
      <c r="E2" s="23"/>
      <c r="F2" s="23"/>
      <c r="G2" s="23"/>
      <c r="H2" s="23"/>
      <c r="I2" s="23"/>
      <c r="J2" s="23"/>
      <c r="K2" s="23"/>
      <c r="L2" s="23"/>
      <c r="M2" s="23"/>
      <c r="N2" s="23"/>
      <c r="O2" s="23"/>
      <c r="P2" s="23"/>
      <c r="Q2" s="23"/>
      <c r="R2" s="30" t="s">
        <v>62</v>
      </c>
      <c r="S2"/>
      <c r="T2" s="23"/>
      <c r="U2" s="23"/>
      <c r="V2" s="23"/>
      <c r="W2" s="23"/>
      <c r="X2" s="23"/>
      <c r="Y2" s="23"/>
      <c r="Z2" s="23"/>
      <c r="AA2" s="23"/>
      <c r="AB2" s="23"/>
      <c r="AC2" s="23"/>
      <c r="AD2" s="23"/>
      <c r="AE2" s="23"/>
      <c r="AF2" s="42"/>
      <c r="AG2" s="42"/>
      <c r="AH2" s="23"/>
      <c r="AI2" s="23"/>
      <c r="AJ2" s="23"/>
    </row>
    <row r="3" spans="1:36" ht="18" thickBot="1">
      <c r="B3" s="3" t="s">
        <v>17</v>
      </c>
      <c r="E3" s="3" t="s">
        <v>46</v>
      </c>
      <c r="R3" s="29" t="s">
        <v>60</v>
      </c>
    </row>
    <row r="4" spans="1:36">
      <c r="B4" s="13" t="s">
        <v>52</v>
      </c>
      <c r="C4" s="5">
        <v>0.33300000000000002</v>
      </c>
      <c r="D4" s="5"/>
      <c r="E4" t="s">
        <v>140</v>
      </c>
      <c r="F4" s="26">
        <v>20</v>
      </c>
      <c r="H4" s="32" t="s">
        <v>68</v>
      </c>
      <c r="I4" s="32"/>
      <c r="J4" s="32"/>
      <c r="K4" s="32"/>
      <c r="L4" s="32"/>
      <c r="M4" s="32"/>
      <c r="N4" s="32"/>
      <c r="O4" s="32"/>
      <c r="P4" s="32"/>
      <c r="Q4" s="32"/>
      <c r="R4" s="29" t="s">
        <v>61</v>
      </c>
    </row>
    <row r="5" spans="1:36">
      <c r="B5" s="13" t="s">
        <v>146</v>
      </c>
      <c r="C5" s="6">
        <v>2</v>
      </c>
      <c r="D5" s="6"/>
      <c r="E5" t="s">
        <v>141</v>
      </c>
      <c r="F5" s="26">
        <v>0</v>
      </c>
      <c r="H5" s="32"/>
      <c r="I5" s="32"/>
      <c r="J5" s="32"/>
      <c r="K5" s="32"/>
      <c r="L5" s="32"/>
      <c r="M5" s="32"/>
      <c r="N5" s="32"/>
      <c r="O5" s="32"/>
      <c r="P5" s="32"/>
      <c r="Q5" s="32"/>
    </row>
    <row r="6" spans="1:36">
      <c r="B6" s="13" t="s">
        <v>53</v>
      </c>
      <c r="C6" s="6">
        <v>0.5</v>
      </c>
      <c r="D6" s="6"/>
      <c r="E6" t="s">
        <v>148</v>
      </c>
      <c r="F6" s="27">
        <v>5</v>
      </c>
      <c r="H6" s="32"/>
      <c r="I6" s="32"/>
      <c r="J6" s="32"/>
      <c r="K6" s="32"/>
      <c r="L6" s="32"/>
      <c r="M6" s="32"/>
      <c r="N6" s="32"/>
      <c r="O6" s="32"/>
      <c r="P6" s="32"/>
      <c r="Q6" s="32"/>
    </row>
    <row r="7" spans="1:36">
      <c r="B7" s="13" t="s">
        <v>54</v>
      </c>
      <c r="C7" s="7">
        <v>0.2</v>
      </c>
      <c r="D7" s="6"/>
      <c r="E7" t="s">
        <v>98</v>
      </c>
      <c r="F7" s="27">
        <v>0</v>
      </c>
      <c r="H7" s="32"/>
      <c r="I7" s="32"/>
      <c r="J7" s="32"/>
      <c r="K7" s="32"/>
      <c r="L7" s="32"/>
      <c r="M7" s="32"/>
      <c r="N7" s="32"/>
      <c r="O7" s="32"/>
      <c r="P7" s="32"/>
      <c r="Q7" s="32"/>
    </row>
    <row r="8" spans="1:36">
      <c r="B8" s="13"/>
      <c r="C8" s="46"/>
      <c r="D8" s="46"/>
      <c r="E8" t="s">
        <v>99</v>
      </c>
      <c r="F8" s="27">
        <v>2</v>
      </c>
      <c r="H8" s="32"/>
      <c r="I8" s="32"/>
      <c r="J8" s="32"/>
      <c r="K8" s="32"/>
      <c r="L8" s="32"/>
      <c r="M8" s="32"/>
      <c r="N8" s="32"/>
      <c r="O8" s="32"/>
      <c r="P8" s="32"/>
      <c r="Q8" s="32"/>
    </row>
    <row r="9" spans="1:36">
      <c r="B9" s="13"/>
      <c r="E9" t="s">
        <v>100</v>
      </c>
      <c r="F9" s="27">
        <v>4</v>
      </c>
      <c r="H9" s="32"/>
      <c r="I9" s="32"/>
      <c r="J9" s="32"/>
      <c r="K9" s="32"/>
      <c r="L9" s="32"/>
      <c r="M9" s="32"/>
      <c r="N9" s="32"/>
      <c r="O9" s="32"/>
      <c r="P9" s="32"/>
      <c r="Q9" s="32"/>
    </row>
    <row r="10" spans="1:36">
      <c r="E10" t="s">
        <v>101</v>
      </c>
      <c r="F10" s="27">
        <v>5</v>
      </c>
      <c r="H10" s="32"/>
      <c r="I10" s="32"/>
      <c r="J10" s="32"/>
      <c r="K10" s="32"/>
      <c r="L10" s="32"/>
      <c r="M10" s="32"/>
      <c r="N10" s="32"/>
      <c r="O10" s="32"/>
      <c r="P10" s="32"/>
      <c r="Q10" s="32"/>
    </row>
    <row r="11" spans="1:36" ht="15" customHeight="1">
      <c r="E11" t="s">
        <v>102</v>
      </c>
      <c r="F11" s="27">
        <v>150</v>
      </c>
      <c r="H11" s="32"/>
      <c r="I11" s="32"/>
      <c r="J11" s="32"/>
      <c r="K11" s="32"/>
      <c r="L11" s="32"/>
      <c r="M11" s="32"/>
      <c r="N11" s="32"/>
      <c r="O11" s="32"/>
      <c r="P11" s="32"/>
      <c r="Q11" s="32"/>
    </row>
    <row r="12" spans="1:36">
      <c r="B12" s="1"/>
    </row>
    <row r="13" spans="1:36" ht="18" customHeight="1" thickBot="1">
      <c r="D13" s="20"/>
      <c r="F13" s="14" t="s">
        <v>55</v>
      </c>
      <c r="G13" s="48" t="s">
        <v>51</v>
      </c>
      <c r="H13" s="48"/>
      <c r="I13" s="48"/>
      <c r="J13" s="48"/>
      <c r="K13" s="48"/>
      <c r="L13" s="48"/>
      <c r="M13" s="48"/>
      <c r="N13" s="48"/>
      <c r="O13" s="48"/>
      <c r="P13" s="48"/>
      <c r="Q13" s="48"/>
      <c r="R13" s="48"/>
      <c r="W13" s="14" t="s">
        <v>55</v>
      </c>
      <c r="X13" s="49" t="s">
        <v>76</v>
      </c>
      <c r="Y13" s="49"/>
      <c r="Z13" s="49"/>
      <c r="AA13" s="49"/>
      <c r="AB13" s="49"/>
      <c r="AC13" s="49"/>
      <c r="AD13" s="49"/>
      <c r="AE13" s="49"/>
      <c r="AF13" s="49"/>
      <c r="AG13" s="49"/>
      <c r="AH13" s="49"/>
      <c r="AI13" s="49"/>
    </row>
    <row r="14" spans="1:36" ht="15.75" thickTop="1">
      <c r="D14" s="20"/>
      <c r="F14" s="14" t="s">
        <v>56</v>
      </c>
      <c r="G14" s="50" t="s">
        <v>19</v>
      </c>
      <c r="H14" s="50"/>
      <c r="I14" s="50" t="s">
        <v>20</v>
      </c>
      <c r="J14" s="50"/>
      <c r="K14" s="50" t="s">
        <v>21</v>
      </c>
      <c r="L14" s="50"/>
      <c r="M14" s="50" t="s">
        <v>22</v>
      </c>
      <c r="N14" s="50"/>
      <c r="O14" s="51" t="s">
        <v>75</v>
      </c>
      <c r="P14" s="50"/>
      <c r="Q14" s="50" t="s">
        <v>23</v>
      </c>
      <c r="R14" s="50"/>
      <c r="U14" s="28"/>
      <c r="W14" s="14" t="s">
        <v>56</v>
      </c>
      <c r="X14" s="47" t="s">
        <v>19</v>
      </c>
      <c r="Y14" s="47"/>
      <c r="Z14" s="47" t="s">
        <v>20</v>
      </c>
      <c r="AA14" s="47"/>
      <c r="AB14" s="47" t="s">
        <v>21</v>
      </c>
      <c r="AC14" s="47"/>
      <c r="AD14" s="47" t="s">
        <v>22</v>
      </c>
      <c r="AE14" s="47"/>
      <c r="AF14" s="47" t="s">
        <v>75</v>
      </c>
      <c r="AG14" s="47"/>
      <c r="AH14" s="47" t="s">
        <v>23</v>
      </c>
      <c r="AI14" s="47"/>
    </row>
    <row r="15" spans="1:36" ht="31.5" customHeight="1" thickBot="1">
      <c r="B15" s="3" t="s">
        <v>18</v>
      </c>
      <c r="C15" s="28" t="s">
        <v>110</v>
      </c>
      <c r="D15" s="28" t="s">
        <v>77</v>
      </c>
      <c r="E15" s="10" t="s">
        <v>48</v>
      </c>
      <c r="F15" s="14" t="s">
        <v>57</v>
      </c>
      <c r="G15" s="12" t="s">
        <v>49</v>
      </c>
      <c r="H15" s="12" t="s">
        <v>50</v>
      </c>
      <c r="I15" s="12" t="s">
        <v>49</v>
      </c>
      <c r="J15" s="12" t="s">
        <v>50</v>
      </c>
      <c r="K15" s="12" t="s">
        <v>49</v>
      </c>
      <c r="L15" s="12" t="s">
        <v>50</v>
      </c>
      <c r="M15" s="12" t="s">
        <v>49</v>
      </c>
      <c r="N15" s="12" t="s">
        <v>50</v>
      </c>
      <c r="O15" s="12" t="s">
        <v>49</v>
      </c>
      <c r="P15" s="12" t="s">
        <v>50</v>
      </c>
      <c r="Q15" s="12" t="s">
        <v>49</v>
      </c>
      <c r="R15" s="12" t="s">
        <v>50</v>
      </c>
      <c r="T15" s="28" t="s">
        <v>110</v>
      </c>
      <c r="U15" s="28" t="s">
        <v>77</v>
      </c>
      <c r="V15" s="10" t="s">
        <v>48</v>
      </c>
      <c r="W15" s="14" t="s">
        <v>57</v>
      </c>
      <c r="X15" s="45" t="s">
        <v>49</v>
      </c>
      <c r="Y15" s="45" t="s">
        <v>50</v>
      </c>
      <c r="Z15" s="45" t="s">
        <v>49</v>
      </c>
      <c r="AA15" s="45" t="s">
        <v>50</v>
      </c>
      <c r="AB15" s="45" t="s">
        <v>49</v>
      </c>
      <c r="AC15" s="45" t="s">
        <v>50</v>
      </c>
      <c r="AD15" s="43" t="s">
        <v>49</v>
      </c>
      <c r="AE15" s="45" t="s">
        <v>50</v>
      </c>
      <c r="AF15" s="43" t="s">
        <v>49</v>
      </c>
      <c r="AG15" s="45" t="s">
        <v>50</v>
      </c>
      <c r="AH15" s="45" t="s">
        <v>49</v>
      </c>
      <c r="AI15" s="45" t="s">
        <v>50</v>
      </c>
    </row>
    <row r="16" spans="1:36">
      <c r="A16" s="2">
        <v>1</v>
      </c>
      <c r="B16" t="s">
        <v>25</v>
      </c>
      <c r="F16" s="31"/>
      <c r="Q16" s="11">
        <f>SUM(G16+I16+K16+M16+O16)</f>
        <v>0</v>
      </c>
      <c r="R16" s="11">
        <f>SUM(H16+J16+L16+N16+P16)</f>
        <v>0</v>
      </c>
      <c r="U16" s="4"/>
      <c r="W16" s="31"/>
      <c r="AD16" s="35"/>
      <c r="AE16" s="35"/>
      <c r="AH16" s="11">
        <f>X16+Z16+AB16+AD16+AF16</f>
        <v>0</v>
      </c>
      <c r="AI16" s="11">
        <f>Y16+AA16+AC16+AE16+AG16</f>
        <v>0</v>
      </c>
    </row>
    <row r="17" spans="1:35">
      <c r="A17" s="2">
        <v>1.1000000000000001</v>
      </c>
      <c r="B17" t="s">
        <v>45</v>
      </c>
      <c r="F17" s="31" t="s">
        <v>61</v>
      </c>
      <c r="Q17" s="11">
        <f t="shared" ref="Q17:R45" si="0">SUM(G17+I17+K17+M17+O17)</f>
        <v>0</v>
      </c>
      <c r="R17" s="11">
        <f t="shared" si="0"/>
        <v>0</v>
      </c>
      <c r="U17" s="4"/>
      <c r="W17" s="31"/>
      <c r="AD17" s="35"/>
      <c r="AE17" s="35"/>
      <c r="AH17" s="11">
        <f t="shared" ref="AH17:AI43" si="1">X17+Z17+AB17+AD17+AF17</f>
        <v>0</v>
      </c>
      <c r="AI17" s="11">
        <f t="shared" si="1"/>
        <v>0</v>
      </c>
    </row>
    <row r="18" spans="1:35">
      <c r="A18" s="2">
        <v>1.2</v>
      </c>
      <c r="B18" t="s">
        <v>39</v>
      </c>
      <c r="F18" s="31" t="s">
        <v>60</v>
      </c>
      <c r="Q18" s="11">
        <f t="shared" si="0"/>
        <v>0</v>
      </c>
      <c r="R18" s="11">
        <f t="shared" si="0"/>
        <v>0</v>
      </c>
      <c r="U18" s="4"/>
      <c r="W18" s="31"/>
      <c r="AD18" s="35"/>
      <c r="AE18" s="35"/>
      <c r="AH18" s="11">
        <f t="shared" si="1"/>
        <v>0</v>
      </c>
      <c r="AI18" s="11">
        <f t="shared" si="1"/>
        <v>0</v>
      </c>
    </row>
    <row r="19" spans="1:35">
      <c r="A19" s="2">
        <v>1.3</v>
      </c>
      <c r="B19" t="s">
        <v>38</v>
      </c>
      <c r="F19" s="31"/>
      <c r="Q19" s="11">
        <f t="shared" si="0"/>
        <v>0</v>
      </c>
      <c r="R19" s="11">
        <f t="shared" si="0"/>
        <v>0</v>
      </c>
      <c r="U19" s="4"/>
      <c r="W19" s="31"/>
      <c r="AD19" s="35"/>
      <c r="AE19" s="35"/>
      <c r="AH19" s="11">
        <f t="shared" si="1"/>
        <v>0</v>
      </c>
      <c r="AI19" s="11">
        <f t="shared" si="1"/>
        <v>0</v>
      </c>
    </row>
    <row r="20" spans="1:35">
      <c r="A20" s="2">
        <v>1.4</v>
      </c>
      <c r="B20" t="s">
        <v>37</v>
      </c>
      <c r="F20" s="31"/>
      <c r="Q20" s="11">
        <f t="shared" si="0"/>
        <v>0</v>
      </c>
      <c r="R20" s="11">
        <f t="shared" si="0"/>
        <v>0</v>
      </c>
      <c r="U20" s="4"/>
      <c r="W20" s="31"/>
      <c r="AD20" s="35"/>
      <c r="AE20" s="35"/>
      <c r="AH20" s="11">
        <f t="shared" si="1"/>
        <v>0</v>
      </c>
      <c r="AI20" s="11">
        <f t="shared" si="1"/>
        <v>0</v>
      </c>
    </row>
    <row r="21" spans="1:35">
      <c r="A21" s="2">
        <v>2</v>
      </c>
      <c r="B21" t="s">
        <v>24</v>
      </c>
      <c r="F21" s="31"/>
      <c r="Q21" s="11">
        <f t="shared" si="0"/>
        <v>0</v>
      </c>
      <c r="R21" s="11">
        <f t="shared" si="0"/>
        <v>0</v>
      </c>
      <c r="U21" s="4"/>
      <c r="W21" s="31"/>
      <c r="AD21" s="35"/>
      <c r="AE21" s="35"/>
      <c r="AH21" s="11">
        <f t="shared" si="1"/>
        <v>0</v>
      </c>
      <c r="AI21" s="11">
        <f t="shared" si="1"/>
        <v>0</v>
      </c>
    </row>
    <row r="22" spans="1:35">
      <c r="A22" s="2">
        <v>2.1</v>
      </c>
      <c r="B22" t="s">
        <v>34</v>
      </c>
      <c r="F22" s="31" t="s">
        <v>60</v>
      </c>
      <c r="I22" s="40"/>
      <c r="K22" s="40"/>
      <c r="M22" s="40"/>
      <c r="O22" s="40"/>
      <c r="Q22" s="11">
        <f t="shared" si="0"/>
        <v>0</v>
      </c>
      <c r="R22" s="11">
        <f t="shared" si="0"/>
        <v>0</v>
      </c>
      <c r="U22" s="4"/>
      <c r="W22" s="31"/>
      <c r="AD22" s="35"/>
      <c r="AE22" s="35"/>
      <c r="AH22" s="11">
        <f t="shared" si="1"/>
        <v>0</v>
      </c>
      <c r="AI22" s="11">
        <f t="shared" si="1"/>
        <v>0</v>
      </c>
    </row>
    <row r="23" spans="1:35">
      <c r="A23" s="2">
        <v>2.2000000000000002</v>
      </c>
      <c r="B23" t="s">
        <v>35</v>
      </c>
      <c r="F23" s="31" t="s">
        <v>60</v>
      </c>
      <c r="I23" s="40"/>
      <c r="K23" s="40"/>
      <c r="M23" s="40"/>
      <c r="O23" s="40"/>
      <c r="Q23" s="11">
        <f t="shared" si="0"/>
        <v>0</v>
      </c>
      <c r="R23" s="11">
        <f t="shared" si="0"/>
        <v>0</v>
      </c>
      <c r="U23" s="4"/>
      <c r="W23" s="31"/>
      <c r="AD23" s="35"/>
      <c r="AE23" s="35"/>
      <c r="AH23" s="11">
        <f t="shared" si="1"/>
        <v>0</v>
      </c>
      <c r="AI23" s="11">
        <f t="shared" si="1"/>
        <v>0</v>
      </c>
    </row>
    <row r="24" spans="1:35">
      <c r="A24" s="2">
        <v>2.2999999999999998</v>
      </c>
      <c r="B24" t="s">
        <v>36</v>
      </c>
      <c r="F24" s="31" t="s">
        <v>60</v>
      </c>
      <c r="I24" s="40"/>
      <c r="K24" s="40"/>
      <c r="M24" s="40"/>
      <c r="O24" s="40"/>
      <c r="Q24" s="11">
        <f t="shared" si="0"/>
        <v>0</v>
      </c>
      <c r="R24" s="11">
        <f t="shared" si="0"/>
        <v>0</v>
      </c>
      <c r="U24" s="4"/>
      <c r="W24" s="31"/>
      <c r="AD24" s="35"/>
      <c r="AE24" s="35"/>
      <c r="AH24" s="11">
        <f t="shared" si="1"/>
        <v>0</v>
      </c>
      <c r="AI24" s="11">
        <f t="shared" si="1"/>
        <v>0</v>
      </c>
    </row>
    <row r="25" spans="1:35">
      <c r="A25" s="2">
        <v>2.4</v>
      </c>
      <c r="B25" t="s">
        <v>79</v>
      </c>
      <c r="F25" s="31" t="s">
        <v>61</v>
      </c>
      <c r="Q25" s="11">
        <f t="shared" si="0"/>
        <v>0</v>
      </c>
      <c r="R25" s="11">
        <f t="shared" si="0"/>
        <v>0</v>
      </c>
      <c r="U25" s="4"/>
      <c r="W25" s="31"/>
      <c r="AD25" s="35"/>
      <c r="AE25" s="35"/>
      <c r="AH25" s="11">
        <f t="shared" si="1"/>
        <v>0</v>
      </c>
      <c r="AI25" s="11">
        <f t="shared" si="1"/>
        <v>0</v>
      </c>
    </row>
    <row r="26" spans="1:35">
      <c r="A26" s="2">
        <v>2.5</v>
      </c>
      <c r="B26" t="s">
        <v>103</v>
      </c>
      <c r="F26" s="31"/>
      <c r="Q26" s="11"/>
      <c r="R26" s="11"/>
      <c r="U26" s="4"/>
      <c r="W26" s="31"/>
      <c r="AD26" s="35"/>
      <c r="AE26" s="35"/>
      <c r="AH26" s="11"/>
      <c r="AI26" s="11"/>
    </row>
    <row r="27" spans="1:35">
      <c r="A27" s="2">
        <v>3</v>
      </c>
      <c r="B27" t="s">
        <v>105</v>
      </c>
      <c r="F27" s="31" t="s">
        <v>60</v>
      </c>
      <c r="Q27" s="11">
        <f t="shared" si="0"/>
        <v>0</v>
      </c>
      <c r="R27" s="11">
        <f t="shared" si="0"/>
        <v>0</v>
      </c>
      <c r="U27" s="4"/>
      <c r="W27" s="31"/>
      <c r="AD27" s="35"/>
      <c r="AE27" s="35"/>
      <c r="AH27" s="11">
        <f t="shared" si="1"/>
        <v>0</v>
      </c>
      <c r="AI27" s="11">
        <f t="shared" si="1"/>
        <v>0</v>
      </c>
    </row>
    <row r="28" spans="1:35">
      <c r="A28" s="2">
        <v>4</v>
      </c>
      <c r="B28" t="s">
        <v>106</v>
      </c>
      <c r="F28" s="31" t="s">
        <v>60</v>
      </c>
      <c r="Q28" s="11">
        <f t="shared" si="0"/>
        <v>0</v>
      </c>
      <c r="R28" s="11">
        <f t="shared" si="0"/>
        <v>0</v>
      </c>
      <c r="U28" s="4"/>
      <c r="W28" s="31"/>
      <c r="AD28" s="35"/>
      <c r="AE28" s="35"/>
      <c r="AH28" s="11">
        <f t="shared" si="1"/>
        <v>0</v>
      </c>
      <c r="AI28" s="11">
        <f t="shared" si="1"/>
        <v>0</v>
      </c>
    </row>
    <row r="29" spans="1:35">
      <c r="A29" s="2">
        <v>4.0999999999999996</v>
      </c>
      <c r="B29" t="s">
        <v>130</v>
      </c>
      <c r="F29" s="31"/>
      <c r="Q29" s="11"/>
      <c r="R29" s="11"/>
      <c r="U29" s="4"/>
      <c r="W29" s="31"/>
      <c r="AD29" s="35"/>
      <c r="AE29" s="35"/>
      <c r="AH29" s="11"/>
      <c r="AI29" s="11"/>
    </row>
    <row r="30" spans="1:35">
      <c r="A30" s="2">
        <v>4.2</v>
      </c>
      <c r="B30" t="s">
        <v>129</v>
      </c>
      <c r="F30" s="31"/>
      <c r="Q30" s="11"/>
      <c r="R30" s="11"/>
      <c r="U30" s="4"/>
      <c r="W30" s="31"/>
      <c r="AD30" s="35"/>
      <c r="AE30" s="35"/>
      <c r="AH30" s="11"/>
      <c r="AI30" s="11"/>
    </row>
    <row r="31" spans="1:35">
      <c r="A31" s="2">
        <v>5</v>
      </c>
      <c r="B31" t="s">
        <v>128</v>
      </c>
      <c r="E31" s="4"/>
      <c r="F31" s="31" t="s">
        <v>61</v>
      </c>
      <c r="Q31" s="11">
        <f t="shared" si="0"/>
        <v>0</v>
      </c>
      <c r="R31" s="11">
        <f t="shared" si="0"/>
        <v>0</v>
      </c>
      <c r="U31" s="4"/>
      <c r="W31" s="31"/>
      <c r="AD31" s="35"/>
      <c r="AE31" s="35"/>
      <c r="AH31" s="11">
        <f t="shared" si="1"/>
        <v>0</v>
      </c>
      <c r="AI31" s="11">
        <f t="shared" si="1"/>
        <v>0</v>
      </c>
    </row>
    <row r="32" spans="1:35">
      <c r="A32" s="2">
        <v>6</v>
      </c>
      <c r="B32" t="s">
        <v>26</v>
      </c>
      <c r="E32" s="4"/>
      <c r="F32" s="31" t="s">
        <v>61</v>
      </c>
      <c r="Q32" s="11">
        <f t="shared" si="0"/>
        <v>0</v>
      </c>
      <c r="R32" s="11">
        <f t="shared" si="0"/>
        <v>0</v>
      </c>
      <c r="U32" s="4"/>
      <c r="W32" s="31"/>
      <c r="AD32" s="35"/>
      <c r="AE32" s="35"/>
      <c r="AH32" s="11">
        <f t="shared" si="1"/>
        <v>0</v>
      </c>
      <c r="AI32" s="11">
        <f t="shared" si="1"/>
        <v>0</v>
      </c>
    </row>
    <row r="33" spans="1:35">
      <c r="A33" s="2">
        <v>7</v>
      </c>
      <c r="B33" t="s">
        <v>27</v>
      </c>
      <c r="F33" s="31"/>
      <c r="Q33" s="11">
        <f t="shared" si="0"/>
        <v>0</v>
      </c>
      <c r="R33" s="11">
        <f t="shared" si="0"/>
        <v>0</v>
      </c>
      <c r="U33" s="4"/>
      <c r="W33" s="31"/>
      <c r="AD33" s="35"/>
      <c r="AE33" s="35"/>
      <c r="AH33" s="11">
        <f t="shared" si="1"/>
        <v>0</v>
      </c>
      <c r="AI33" s="11">
        <f t="shared" si="1"/>
        <v>0</v>
      </c>
    </row>
    <row r="34" spans="1:35">
      <c r="A34" s="2">
        <v>7.1</v>
      </c>
      <c r="B34" t="s">
        <v>42</v>
      </c>
      <c r="F34" s="31" t="s">
        <v>60</v>
      </c>
      <c r="Q34" s="11">
        <f t="shared" si="0"/>
        <v>0</v>
      </c>
      <c r="R34" s="11">
        <f t="shared" si="0"/>
        <v>0</v>
      </c>
      <c r="U34" s="4"/>
      <c r="W34" s="31"/>
      <c r="AD34" s="35"/>
      <c r="AE34" s="35"/>
      <c r="AH34" s="11">
        <f t="shared" si="1"/>
        <v>0</v>
      </c>
      <c r="AI34" s="11">
        <f t="shared" si="1"/>
        <v>0</v>
      </c>
    </row>
    <row r="35" spans="1:35">
      <c r="A35" s="2">
        <v>7.2</v>
      </c>
      <c r="B35" t="s">
        <v>28</v>
      </c>
      <c r="F35" s="31" t="s">
        <v>60</v>
      </c>
      <c r="Q35" s="11">
        <f t="shared" si="0"/>
        <v>0</v>
      </c>
      <c r="R35" s="11">
        <f t="shared" si="0"/>
        <v>0</v>
      </c>
      <c r="U35" s="4"/>
      <c r="W35" s="31"/>
      <c r="AD35" s="35"/>
      <c r="AE35" s="35"/>
      <c r="AH35" s="11">
        <f t="shared" si="1"/>
        <v>0</v>
      </c>
      <c r="AI35" s="11">
        <f t="shared" si="1"/>
        <v>0</v>
      </c>
    </row>
    <row r="36" spans="1:35">
      <c r="A36" s="2">
        <v>7.3</v>
      </c>
      <c r="B36" t="s">
        <v>29</v>
      </c>
      <c r="F36" s="31" t="s">
        <v>60</v>
      </c>
      <c r="Q36" s="11">
        <f t="shared" si="0"/>
        <v>0</v>
      </c>
      <c r="R36" s="11">
        <f t="shared" si="0"/>
        <v>0</v>
      </c>
      <c r="U36" s="4"/>
      <c r="W36" s="31"/>
      <c r="AD36" s="35"/>
      <c r="AE36" s="35"/>
      <c r="AH36" s="11">
        <f t="shared" si="1"/>
        <v>0</v>
      </c>
      <c r="AI36" s="11">
        <f t="shared" si="1"/>
        <v>0</v>
      </c>
    </row>
    <row r="37" spans="1:35">
      <c r="A37" s="2">
        <v>7.4</v>
      </c>
      <c r="B37" t="s">
        <v>30</v>
      </c>
      <c r="F37" s="31" t="s">
        <v>60</v>
      </c>
      <c r="Q37" s="11">
        <f t="shared" si="0"/>
        <v>0</v>
      </c>
      <c r="R37" s="11">
        <f t="shared" si="0"/>
        <v>0</v>
      </c>
      <c r="U37" s="4"/>
      <c r="W37" s="31"/>
      <c r="AD37" s="35"/>
      <c r="AE37" s="35"/>
      <c r="AH37" s="11">
        <f t="shared" si="1"/>
        <v>0</v>
      </c>
      <c r="AI37" s="11">
        <f t="shared" si="1"/>
        <v>0</v>
      </c>
    </row>
    <row r="38" spans="1:35">
      <c r="A38" s="2">
        <v>7.5</v>
      </c>
      <c r="B38" t="s">
        <v>31</v>
      </c>
      <c r="F38" s="31"/>
      <c r="Q38" s="11">
        <f t="shared" si="0"/>
        <v>0</v>
      </c>
      <c r="R38" s="11">
        <f t="shared" si="0"/>
        <v>0</v>
      </c>
      <c r="U38" s="4"/>
      <c r="W38" s="31"/>
      <c r="AD38" s="35"/>
      <c r="AE38" s="35"/>
      <c r="AH38" s="11">
        <f t="shared" si="1"/>
        <v>0</v>
      </c>
      <c r="AI38" s="11">
        <f t="shared" si="1"/>
        <v>0</v>
      </c>
    </row>
    <row r="39" spans="1:35">
      <c r="A39" s="2">
        <v>7.6</v>
      </c>
      <c r="B39" t="s">
        <v>32</v>
      </c>
      <c r="F39" s="31" t="s">
        <v>60</v>
      </c>
      <c r="Q39" s="11">
        <f t="shared" si="0"/>
        <v>0</v>
      </c>
      <c r="R39" s="11">
        <f t="shared" si="0"/>
        <v>0</v>
      </c>
      <c r="U39" s="4"/>
      <c r="W39" s="31"/>
      <c r="AD39" s="35"/>
      <c r="AE39" s="35"/>
      <c r="AH39" s="11">
        <f t="shared" si="1"/>
        <v>0</v>
      </c>
      <c r="AI39" s="11">
        <f t="shared" si="1"/>
        <v>0</v>
      </c>
    </row>
    <row r="40" spans="1:35">
      <c r="A40" s="2">
        <v>7.7</v>
      </c>
      <c r="B40" t="s">
        <v>33</v>
      </c>
      <c r="F40" s="31" t="s">
        <v>60</v>
      </c>
      <c r="Q40" s="11">
        <f t="shared" si="0"/>
        <v>0</v>
      </c>
      <c r="R40" s="11">
        <f t="shared" si="0"/>
        <v>0</v>
      </c>
      <c r="U40" s="4"/>
      <c r="W40" s="31"/>
      <c r="AD40" s="35"/>
      <c r="AE40" s="35"/>
      <c r="AH40" s="11">
        <f t="shared" si="1"/>
        <v>0</v>
      </c>
      <c r="AI40" s="11">
        <f t="shared" si="1"/>
        <v>0</v>
      </c>
    </row>
    <row r="41" spans="1:35">
      <c r="A41" s="2">
        <v>7.8</v>
      </c>
      <c r="B41" t="s">
        <v>40</v>
      </c>
      <c r="F41" s="31"/>
      <c r="Q41" s="11">
        <f t="shared" si="0"/>
        <v>0</v>
      </c>
      <c r="R41" s="11">
        <f t="shared" si="0"/>
        <v>0</v>
      </c>
      <c r="U41" s="4"/>
      <c r="W41" s="31"/>
      <c r="AD41" s="35"/>
      <c r="AE41" s="35"/>
      <c r="AH41" s="11">
        <f t="shared" si="1"/>
        <v>0</v>
      </c>
      <c r="AI41" s="11">
        <f t="shared" si="1"/>
        <v>0</v>
      </c>
    </row>
    <row r="42" spans="1:35">
      <c r="A42" s="2">
        <v>8</v>
      </c>
      <c r="B42" t="s">
        <v>41</v>
      </c>
      <c r="F42" s="31"/>
      <c r="Q42" s="11">
        <f t="shared" si="0"/>
        <v>0</v>
      </c>
      <c r="R42" s="11">
        <f t="shared" si="0"/>
        <v>0</v>
      </c>
      <c r="U42" s="4"/>
      <c r="W42" s="31"/>
      <c r="AD42" s="35"/>
      <c r="AE42" s="35"/>
      <c r="AH42" s="11">
        <f t="shared" si="1"/>
        <v>0</v>
      </c>
      <c r="AI42" s="11">
        <f t="shared" si="1"/>
        <v>0</v>
      </c>
    </row>
    <row r="43" spans="1:35">
      <c r="A43" s="2">
        <v>9</v>
      </c>
      <c r="B43" t="s">
        <v>147</v>
      </c>
      <c r="F43" s="31" t="s">
        <v>61</v>
      </c>
      <c r="Q43" s="11">
        <f t="shared" si="0"/>
        <v>0</v>
      </c>
      <c r="R43" s="11">
        <f t="shared" si="0"/>
        <v>0</v>
      </c>
      <c r="U43" s="4"/>
      <c r="W43" s="31"/>
      <c r="AD43" s="35"/>
      <c r="AE43" s="35"/>
      <c r="AH43" s="11">
        <f t="shared" si="1"/>
        <v>0</v>
      </c>
      <c r="AI43" s="11">
        <f t="shared" si="1"/>
        <v>0</v>
      </c>
    </row>
    <row r="44" spans="1:35">
      <c r="A44" s="2">
        <v>10</v>
      </c>
      <c r="B44" t="s">
        <v>43</v>
      </c>
      <c r="E44" s="4"/>
      <c r="G44" s="44"/>
      <c r="H44" s="44">
        <f>SUM(H16:H43)*$C$7</f>
        <v>0</v>
      </c>
      <c r="I44" s="44"/>
      <c r="J44" s="44">
        <f>SUM(J16:J43)*$C$7</f>
        <v>0</v>
      </c>
      <c r="K44" s="44"/>
      <c r="L44" s="44">
        <f>SUM(L16:L43)*$C$7</f>
        <v>0</v>
      </c>
      <c r="M44" s="44"/>
      <c r="N44" s="44">
        <f>SUM(N16:N43)*$C$7</f>
        <v>0</v>
      </c>
      <c r="O44" s="44"/>
      <c r="P44" s="44">
        <f>SUM(P16:P43)*$C$7</f>
        <v>0</v>
      </c>
      <c r="Q44" s="11">
        <f t="shared" si="0"/>
        <v>0</v>
      </c>
      <c r="R44" s="11">
        <f t="shared" si="0"/>
        <v>0</v>
      </c>
      <c r="X44" s="44"/>
      <c r="Y44" s="44">
        <f>SUM(Y16:Y43)*$C$7</f>
        <v>0</v>
      </c>
      <c r="Z44" s="44"/>
      <c r="AA44" s="44">
        <f>SUM(AA16:AA43)*$C$7</f>
        <v>0</v>
      </c>
      <c r="AB44" s="44"/>
      <c r="AC44" s="44">
        <f>SUM(AC16:AC43)*$C$7</f>
        <v>0</v>
      </c>
      <c r="AD44" s="44"/>
      <c r="AE44" s="44">
        <f>SUM(AE16:AE43)*$C$7</f>
        <v>0</v>
      </c>
      <c r="AF44" s="44"/>
      <c r="AG44" s="44">
        <f>SUM(AG16:AG43)*$C$7</f>
        <v>0</v>
      </c>
      <c r="AH44" s="11">
        <f t="shared" ref="AH44:AI45" si="2">SUM(X44+Z44+AB44+AD44+AF44)</f>
        <v>0</v>
      </c>
      <c r="AI44" s="11">
        <f t="shared" si="2"/>
        <v>0</v>
      </c>
    </row>
    <row r="45" spans="1:35">
      <c r="A45" s="2">
        <v>11</v>
      </c>
      <c r="B45" t="s">
        <v>44</v>
      </c>
      <c r="G45" s="11">
        <f t="shared" ref="G45:P45" si="3">SUM(G16:G44)</f>
        <v>0</v>
      </c>
      <c r="H45" s="11">
        <f t="shared" si="3"/>
        <v>0</v>
      </c>
      <c r="I45" s="11">
        <f t="shared" si="3"/>
        <v>0</v>
      </c>
      <c r="J45" s="11">
        <f t="shared" si="3"/>
        <v>0</v>
      </c>
      <c r="K45" s="11">
        <f t="shared" si="3"/>
        <v>0</v>
      </c>
      <c r="L45" s="11">
        <f t="shared" si="3"/>
        <v>0</v>
      </c>
      <c r="M45" s="11">
        <f t="shared" si="3"/>
        <v>0</v>
      </c>
      <c r="N45" s="11">
        <f t="shared" si="3"/>
        <v>0</v>
      </c>
      <c r="O45" s="11">
        <f t="shared" si="3"/>
        <v>0</v>
      </c>
      <c r="P45" s="11">
        <f t="shared" si="3"/>
        <v>0</v>
      </c>
      <c r="Q45" s="11">
        <f t="shared" si="0"/>
        <v>0</v>
      </c>
      <c r="R45" s="11">
        <f t="shared" si="0"/>
        <v>0</v>
      </c>
      <c r="X45" s="11">
        <f t="shared" ref="X45:AG45" si="4">SUM(X16:X44)</f>
        <v>0</v>
      </c>
      <c r="Y45" s="11">
        <f t="shared" si="4"/>
        <v>0</v>
      </c>
      <c r="Z45" s="11">
        <f t="shared" si="4"/>
        <v>0</v>
      </c>
      <c r="AA45" s="11">
        <f t="shared" si="4"/>
        <v>0</v>
      </c>
      <c r="AB45" s="11">
        <f t="shared" si="4"/>
        <v>0</v>
      </c>
      <c r="AC45" s="11">
        <f t="shared" si="4"/>
        <v>0</v>
      </c>
      <c r="AD45" s="11">
        <f t="shared" si="4"/>
        <v>0</v>
      </c>
      <c r="AE45" s="11">
        <f t="shared" si="4"/>
        <v>0</v>
      </c>
      <c r="AF45" s="11">
        <f t="shared" si="4"/>
        <v>0</v>
      </c>
      <c r="AG45" s="11">
        <f t="shared" si="4"/>
        <v>0</v>
      </c>
      <c r="AH45" s="11">
        <f t="shared" si="2"/>
        <v>0</v>
      </c>
      <c r="AI45" s="11">
        <f t="shared" si="2"/>
        <v>0</v>
      </c>
    </row>
    <row r="46" spans="1:35">
      <c r="AF46"/>
      <c r="AG46"/>
    </row>
    <row r="47" spans="1:35">
      <c r="B47" t="s">
        <v>64</v>
      </c>
      <c r="G47" s="11"/>
      <c r="H47" s="11">
        <f>H45+G45</f>
        <v>0</v>
      </c>
      <c r="I47" s="11"/>
      <c r="J47" s="11">
        <f>J45+I45</f>
        <v>0</v>
      </c>
      <c r="K47" s="11"/>
      <c r="L47" s="11">
        <f>L45+K45</f>
        <v>0</v>
      </c>
      <c r="M47" s="11"/>
      <c r="N47" s="11">
        <f>N45+M45</f>
        <v>0</v>
      </c>
      <c r="O47" s="11"/>
      <c r="P47" s="11">
        <f>P45+O45</f>
        <v>0</v>
      </c>
      <c r="Q47" s="11"/>
      <c r="R47" s="11">
        <f>R45+Q45</f>
        <v>0</v>
      </c>
      <c r="X47" s="11"/>
      <c r="Y47" s="11">
        <f>Y45+X45</f>
        <v>0</v>
      </c>
      <c r="Z47" s="11"/>
      <c r="AA47" s="11">
        <f>AA45+Z45</f>
        <v>0</v>
      </c>
      <c r="AB47" s="11"/>
      <c r="AC47" s="11">
        <f>AC45+AB45</f>
        <v>0</v>
      </c>
      <c r="AD47" s="11"/>
      <c r="AE47" s="11">
        <f>AE45+AD45</f>
        <v>0</v>
      </c>
      <c r="AF47" s="11"/>
      <c r="AG47" s="11">
        <f>AG45+AF45</f>
        <v>0</v>
      </c>
      <c r="AH47" s="11"/>
      <c r="AI47" s="11">
        <f>AI45+AH45</f>
        <v>0</v>
      </c>
    </row>
  </sheetData>
  <mergeCells count="14">
    <mergeCell ref="AB14:AC14"/>
    <mergeCell ref="AD14:AE14"/>
    <mergeCell ref="AF14:AG14"/>
    <mergeCell ref="AH14:AI14"/>
    <mergeCell ref="G13:R13"/>
    <mergeCell ref="X13:AI13"/>
    <mergeCell ref="G14:H14"/>
    <mergeCell ref="I14:J14"/>
    <mergeCell ref="K14:L14"/>
    <mergeCell ref="M14:N14"/>
    <mergeCell ref="O14:P14"/>
    <mergeCell ref="Q14:R14"/>
    <mergeCell ref="X14:Y14"/>
    <mergeCell ref="Z14:AA14"/>
  </mergeCells>
  <phoneticPr fontId="18" type="noConversion"/>
  <dataValidations count="3">
    <dataValidation type="whole" errorStyle="information" allowBlank="1" showInputMessage="1" showErrorMessage="1" errorTitle="Confidence level on annual costs" error="How confident are you in the values in the annual cost column?_x000a_1 = low confidence_x000a_5  = high confidence" sqref="U16:U43">
      <formula1>0</formula1>
      <formula2>5</formula2>
    </dataValidation>
    <dataValidation type="whole" errorStyle="information" allowBlank="1" showInputMessage="1" showErrorMessage="1" errorTitle="Data confidence level" error="1 = low confidence in the values provided in annual costs_x000a_5 = high confidence in the values provided in annual costs_x000a_" sqref="D16:D43">
      <formula1>0</formula1>
      <formula2>5</formula2>
    </dataValidation>
    <dataValidation type="list" allowBlank="1" showInputMessage="1" showErrorMessage="1" sqref="F16:F43 W16:W43">
      <formula1>$R$3:$R$5</formula1>
    </dataValidation>
  </dataValidations>
  <pageMargins left="0.7" right="0.7" top="0.75" bottom="0.75" header="0.3" footer="0.3"/>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Control sheet</vt:lpstr>
      <vt:lpstr>Example model </vt:lpstr>
      <vt:lpstr>Blank model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dc:creator>
  <cp:lastModifiedBy>Mark Toole</cp:lastModifiedBy>
  <dcterms:created xsi:type="dcterms:W3CDTF">2011-05-31T10:34:06Z</dcterms:created>
  <dcterms:modified xsi:type="dcterms:W3CDTF">2011-07-18T08:55:08Z</dcterms:modified>
</cp:coreProperties>
</file>